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1"/>
  <workbookPr/>
  <mc:AlternateContent xmlns:mc="http://schemas.openxmlformats.org/markup-compatibility/2006">
    <mc:Choice Requires="x15">
      <x15ac:absPath xmlns:x15ac="http://schemas.microsoft.com/office/spreadsheetml/2010/11/ac" url="https://d.docs.live.net/d5c110da7b8122e8/Documentos/MUSEU/TR LIMPEZA/2025/"/>
    </mc:Choice>
  </mc:AlternateContent>
  <xr:revisionPtr revIDLastSave="319" documentId="8_{3E596DB3-3EB2-4108-921B-7B04DD9F6CC5}" xr6:coauthVersionLast="47" xr6:coauthVersionMax="47" xr10:uidLastSave="{129A4211-B975-4257-A12F-C2B8DAAC8F3E}"/>
  <bookViews>
    <workbookView xWindow="-120" yWindow="-120" windowWidth="20730" windowHeight="11040" firstSheet="9" activeTab="10" xr2:uid="{AF240E7D-648A-4533-93BC-91F222E1EF90}"/>
  </bookViews>
  <sheets>
    <sheet name="Área_expositiva" sheetId="1" state="hidden" r:id="rId1"/>
    <sheet name="Área_administrativa" sheetId="2" state="hidden" r:id="rId2"/>
    <sheet name="Banheiros_Públicos" sheetId="3" state="hidden" r:id="rId3"/>
    <sheet name="Banheiros_Internos" sheetId="4" state="hidden" r:id="rId4"/>
    <sheet name="Área_Externa" sheetId="5" state="hidden" r:id="rId5"/>
    <sheet name="Calçada" sheetId="6" state="hidden" r:id="rId6"/>
    <sheet name="Esquadrias_sem_Risco" sheetId="7" state="hidden" r:id="rId7"/>
    <sheet name="Vidraçaria" sheetId="8" state="hidden" r:id="rId8"/>
    <sheet name="Materiais_Insumos_Unif_EPIs" sheetId="9" state="hidden" r:id="rId9"/>
    <sheet name="PLANILHA_DE_CUSTOS" sheetId="10" r:id="rId10"/>
    <sheet name="Quadro Resumo " sheetId="14" r:id="rId11"/>
    <sheet name="MATERIAIS" sheetId="13" r:id="rId12"/>
    <sheet name="UNIFORMES" sheetId="11" r:id="rId13"/>
    <sheet name="EQUIPAMENTOS" sheetId="12" r:id="rId14"/>
  </sheets>
  <definedNames>
    <definedName name="_xlnm.Print_Area" localSheetId="4">Área_Externa!$A$1:$H$7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2" l="1"/>
  <c r="F6" i="14"/>
  <c r="F4" i="14"/>
  <c r="F3" i="14"/>
  <c r="I135" i="10"/>
  <c r="I134" i="10"/>
  <c r="H120" i="10"/>
  <c r="M112" i="10"/>
  <c r="I112" i="10"/>
  <c r="M104" i="10"/>
  <c r="I104" i="10"/>
  <c r="M54" i="10"/>
  <c r="I69" i="10"/>
  <c r="I68" i="10"/>
  <c r="I67" i="10"/>
  <c r="F5" i="14"/>
  <c r="E160" i="10"/>
  <c r="E159" i="10"/>
  <c r="E158" i="10"/>
  <c r="E6" i="14"/>
  <c r="E5" i="14"/>
  <c r="E4" i="14"/>
  <c r="E3" i="14"/>
  <c r="D5" i="14"/>
  <c r="D4" i="14"/>
  <c r="D3" i="14"/>
  <c r="H54" i="10"/>
  <c r="L54" i="10"/>
  <c r="L120" i="10"/>
  <c r="H127" i="10" l="1"/>
  <c r="C159" i="10"/>
  <c r="C158" i="10"/>
  <c r="H154" i="10"/>
  <c r="E154" i="10"/>
  <c r="C160" i="10"/>
  <c r="C161" i="10" s="1"/>
  <c r="L127" i="10"/>
  <c r="L124" i="10"/>
  <c r="H124" i="10"/>
  <c r="L91" i="10"/>
  <c r="L94" i="10" s="1"/>
  <c r="L68" i="10"/>
  <c r="H63" i="10"/>
  <c r="F30" i="13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H26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5" i="12"/>
  <c r="H5" i="12" s="1"/>
  <c r="G4" i="12"/>
  <c r="H4" i="12" s="1"/>
  <c r="G3" i="12"/>
  <c r="H3" i="12" s="1"/>
  <c r="G2" i="12"/>
  <c r="D8" i="11"/>
  <c r="B145" i="10"/>
  <c r="L143" i="10"/>
  <c r="H143" i="10"/>
  <c r="B105" i="10"/>
  <c r="B104" i="10"/>
  <c r="B103" i="10"/>
  <c r="L99" i="10"/>
  <c r="L105" i="10" s="1"/>
  <c r="H99" i="10"/>
  <c r="H105" i="10" s="1"/>
  <c r="B69" i="10"/>
  <c r="B67" i="10"/>
  <c r="L63" i="10"/>
  <c r="D58" i="10"/>
  <c r="L55" i="10"/>
  <c r="L43" i="10"/>
  <c r="H43" i="10"/>
  <c r="I37" i="10"/>
  <c r="I133" i="10" s="1"/>
  <c r="H27" i="10"/>
  <c r="H55" i="10" s="1"/>
  <c r="M37" i="10"/>
  <c r="L21" i="10"/>
  <c r="F155" i="9"/>
  <c r="F156" i="9" s="1"/>
  <c r="F157" i="9" s="1"/>
  <c r="J93" i="9"/>
  <c r="J92" i="9"/>
  <c r="J91" i="9"/>
  <c r="J90" i="9"/>
  <c r="J89" i="9"/>
  <c r="J97" i="9" s="1"/>
  <c r="J98" i="9" s="1"/>
  <c r="J99" i="9" s="1"/>
  <c r="J40" i="9"/>
  <c r="J39" i="9"/>
  <c r="J38" i="9"/>
  <c r="J37" i="9"/>
  <c r="J36" i="9"/>
  <c r="J35" i="9"/>
  <c r="J41" i="9" s="1"/>
  <c r="J42" i="9" s="1"/>
  <c r="J43" i="9" s="1"/>
  <c r="H28" i="9"/>
  <c r="H29" i="9" s="1"/>
  <c r="H30" i="9" s="1"/>
  <c r="G12" i="9"/>
  <c r="G13" i="9" s="1"/>
  <c r="G14" i="9" s="1"/>
  <c r="C9" i="8"/>
  <c r="D8" i="8"/>
  <c r="D4" i="8"/>
  <c r="G3" i="8"/>
  <c r="B3" i="8"/>
  <c r="C9" i="7"/>
  <c r="D8" i="7"/>
  <c r="D4" i="7"/>
  <c r="G3" i="7"/>
  <c r="B3" i="7"/>
  <c r="C9" i="6"/>
  <c r="D8" i="6"/>
  <c r="D4" i="6"/>
  <c r="G3" i="6"/>
  <c r="B3" i="6"/>
  <c r="C14" i="5"/>
  <c r="D13" i="5"/>
  <c r="D7" i="5"/>
  <c r="C6" i="5"/>
  <c r="G6" i="5" s="1"/>
  <c r="B6" i="5"/>
  <c r="C5" i="5"/>
  <c r="G5" i="5" s="1"/>
  <c r="B5" i="5"/>
  <c r="G4" i="5"/>
  <c r="B4" i="5"/>
  <c r="G3" i="5"/>
  <c r="B3" i="5"/>
  <c r="C11" i="4"/>
  <c r="D10" i="4"/>
  <c r="D6" i="4"/>
  <c r="G5" i="4"/>
  <c r="B5" i="4"/>
  <c r="G4" i="4"/>
  <c r="B4" i="4"/>
  <c r="G3" i="4"/>
  <c r="B3" i="4"/>
  <c r="C12" i="3"/>
  <c r="D11" i="3"/>
  <c r="D6" i="3"/>
  <c r="G5" i="3"/>
  <c r="B5" i="3"/>
  <c r="G4" i="3"/>
  <c r="B4" i="3"/>
  <c r="G3" i="3"/>
  <c r="B3" i="3"/>
  <c r="D25" i="2"/>
  <c r="D24" i="2"/>
  <c r="D23" i="2"/>
  <c r="D22" i="2"/>
  <c r="D21" i="2"/>
  <c r="D26" i="2" s="1"/>
  <c r="D15" i="2"/>
  <c r="C14" i="2"/>
  <c r="G14" i="2" s="1"/>
  <c r="B14" i="2"/>
  <c r="C13" i="2"/>
  <c r="G13" i="2" s="1"/>
  <c r="B13" i="2"/>
  <c r="C12" i="2"/>
  <c r="G12" i="2" s="1"/>
  <c r="B12" i="2"/>
  <c r="C11" i="2"/>
  <c r="G11" i="2" s="1"/>
  <c r="B11" i="2"/>
  <c r="C10" i="2"/>
  <c r="G10" i="2" s="1"/>
  <c r="B10" i="2"/>
  <c r="C9" i="2"/>
  <c r="G9" i="2" s="1"/>
  <c r="B9" i="2"/>
  <c r="C8" i="2"/>
  <c r="G8" i="2" s="1"/>
  <c r="B8" i="2"/>
  <c r="C7" i="2"/>
  <c r="G7" i="2" s="1"/>
  <c r="B7" i="2"/>
  <c r="C6" i="2"/>
  <c r="G6" i="2" s="1"/>
  <c r="B6" i="2"/>
  <c r="C5" i="2"/>
  <c r="G5" i="2" s="1"/>
  <c r="B5" i="2"/>
  <c r="C4" i="2"/>
  <c r="G4" i="2" s="1"/>
  <c r="B4" i="2"/>
  <c r="G3" i="2"/>
  <c r="E3" i="2"/>
  <c r="B3" i="2"/>
  <c r="C19" i="1"/>
  <c r="D19" i="1" s="1"/>
  <c r="C18" i="1"/>
  <c r="D18" i="1" s="1"/>
  <c r="C17" i="1"/>
  <c r="D17" i="1" s="1"/>
  <c r="C16" i="1"/>
  <c r="D16" i="1" s="1"/>
  <c r="D15" i="1"/>
  <c r="D20" i="1" s="1"/>
  <c r="D11" i="1"/>
  <c r="G10" i="1"/>
  <c r="B10" i="1"/>
  <c r="G9" i="1"/>
  <c r="B9" i="1"/>
  <c r="G8" i="1"/>
  <c r="B8" i="1"/>
  <c r="G7" i="1"/>
  <c r="B7" i="1"/>
  <c r="G6" i="1"/>
  <c r="B6" i="1"/>
  <c r="G5" i="1"/>
  <c r="B5" i="1"/>
  <c r="G4" i="1"/>
  <c r="B4" i="1"/>
  <c r="G3" i="1"/>
  <c r="E3" i="1"/>
  <c r="B3" i="1"/>
  <c r="L67" i="10" l="1"/>
  <c r="L92" i="10"/>
  <c r="L93" i="10" s="1"/>
  <c r="L95" i="10" s="1"/>
  <c r="L104" i="10" s="1"/>
  <c r="H67" i="10"/>
  <c r="H68" i="10"/>
  <c r="L36" i="12"/>
  <c r="H37" i="12" s="1"/>
  <c r="M133" i="10"/>
  <c r="H91" i="10"/>
  <c r="M42" i="10"/>
  <c r="M41" i="10"/>
  <c r="M43" i="10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F3" i="1"/>
  <c r="G11" i="1"/>
  <c r="H3" i="1"/>
  <c r="H4" i="1"/>
  <c r="H5" i="1"/>
  <c r="H6" i="1"/>
  <c r="H7" i="1"/>
  <c r="H8" i="1"/>
  <c r="H9" i="1"/>
  <c r="H10" i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F3" i="2"/>
  <c r="G15" i="2"/>
  <c r="H3" i="2"/>
  <c r="H4" i="2"/>
  <c r="H5" i="2"/>
  <c r="H6" i="2"/>
  <c r="H7" i="2"/>
  <c r="H8" i="2"/>
  <c r="H9" i="2"/>
  <c r="H10" i="2"/>
  <c r="H11" i="2"/>
  <c r="H12" i="2"/>
  <c r="H13" i="2"/>
  <c r="H14" i="2"/>
  <c r="G6" i="3"/>
  <c r="C13" i="3"/>
  <c r="D12" i="3"/>
  <c r="G6" i="4"/>
  <c r="C12" i="4"/>
  <c r="D11" i="4"/>
  <c r="G7" i="5"/>
  <c r="C15" i="5"/>
  <c r="D14" i="5"/>
  <c r="G4" i="6"/>
  <c r="C10" i="6"/>
  <c r="D9" i="6"/>
  <c r="G4" i="7"/>
  <c r="C10" i="7"/>
  <c r="D9" i="7"/>
  <c r="G4" i="8"/>
  <c r="C10" i="8"/>
  <c r="D9" i="8"/>
  <c r="M98" i="10"/>
  <c r="M99" i="10" s="1"/>
  <c r="M105" i="10" s="1"/>
  <c r="I98" i="10"/>
  <c r="I99" i="10" s="1"/>
  <c r="I105" i="10" s="1"/>
  <c r="I63" i="10"/>
  <c r="M63" i="10"/>
  <c r="M69" i="10" s="1"/>
  <c r="E8" i="11"/>
  <c r="G36" i="12"/>
  <c r="H2" i="12"/>
  <c r="H36" i="12" s="1"/>
  <c r="F26" i="13"/>
  <c r="G26" i="13"/>
  <c r="G30" i="13" s="1"/>
  <c r="M111" i="10" l="1"/>
  <c r="I111" i="10"/>
  <c r="H92" i="10"/>
  <c r="H94" i="10"/>
  <c r="I43" i="10"/>
  <c r="M67" i="10"/>
  <c r="F9" i="11"/>
  <c r="F8" i="11"/>
  <c r="M80" i="10"/>
  <c r="M135" i="10" s="1"/>
  <c r="L80" i="10"/>
  <c r="I80" i="10"/>
  <c r="H80" i="10"/>
  <c r="M68" i="10"/>
  <c r="C11" i="8"/>
  <c r="D10" i="8"/>
  <c r="C11" i="7"/>
  <c r="D10" i="7"/>
  <c r="C11" i="6"/>
  <c r="D10" i="6"/>
  <c r="C16" i="5"/>
  <c r="D15" i="5"/>
  <c r="C13" i="4"/>
  <c r="D12" i="4"/>
  <c r="C14" i="3"/>
  <c r="D13" i="3"/>
  <c r="H15" i="2"/>
  <c r="H11" i="1"/>
  <c r="M110" i="10" l="1"/>
  <c r="I110" i="10"/>
  <c r="I114" i="10"/>
  <c r="I137" i="10" s="1"/>
  <c r="M114" i="10"/>
  <c r="H93" i="10"/>
  <c r="H95" i="10" s="1"/>
  <c r="H104" i="10" s="1"/>
  <c r="H106" i="10" s="1"/>
  <c r="M70" i="10"/>
  <c r="M134" i="10"/>
  <c r="I54" i="10"/>
  <c r="I70" i="10" s="1"/>
  <c r="C15" i="3"/>
  <c r="D15" i="3" s="1"/>
  <c r="D14" i="3"/>
  <c r="D16" i="3" s="1"/>
  <c r="E3" i="3" s="1"/>
  <c r="C14" i="4"/>
  <c r="D14" i="4" s="1"/>
  <c r="D13" i="4"/>
  <c r="D15" i="4" s="1"/>
  <c r="E3" i="4" s="1"/>
  <c r="C17" i="5"/>
  <c r="D17" i="5" s="1"/>
  <c r="D16" i="5"/>
  <c r="D18" i="5" s="1"/>
  <c r="E3" i="5" s="1"/>
  <c r="C12" i="6"/>
  <c r="D12" i="6" s="1"/>
  <c r="D11" i="6"/>
  <c r="D13" i="6" s="1"/>
  <c r="E3" i="6" s="1"/>
  <c r="C12" i="7"/>
  <c r="D12" i="7" s="1"/>
  <c r="D11" i="7"/>
  <c r="D13" i="7" s="1"/>
  <c r="E3" i="7" s="1"/>
  <c r="C12" i="8"/>
  <c r="D12" i="8" s="1"/>
  <c r="D11" i="8"/>
  <c r="D13" i="8" s="1"/>
  <c r="E3" i="8" s="1"/>
  <c r="M137" i="10"/>
  <c r="L106" i="10" l="1"/>
  <c r="F3" i="8"/>
  <c r="H3" i="8"/>
  <c r="H4" i="8" s="1"/>
  <c r="F3" i="7"/>
  <c r="H3" i="7"/>
  <c r="H4" i="7" s="1"/>
  <c r="F3" i="6"/>
  <c r="H3" i="6"/>
  <c r="H4" i="6" s="1"/>
  <c r="E6" i="5"/>
  <c r="E5" i="5"/>
  <c r="E4" i="5"/>
  <c r="F3" i="5"/>
  <c r="H3" i="5"/>
  <c r="E5" i="4"/>
  <c r="E4" i="4"/>
  <c r="F3" i="4"/>
  <c r="H3" i="4"/>
  <c r="E5" i="3"/>
  <c r="E4" i="3"/>
  <c r="F3" i="3"/>
  <c r="H3" i="3"/>
  <c r="M106" i="10" l="1"/>
  <c r="M136" i="10" s="1"/>
  <c r="M138" i="10" s="1"/>
  <c r="F4" i="3"/>
  <c r="H4" i="3"/>
  <c r="F5" i="3"/>
  <c r="H5" i="3"/>
  <c r="F4" i="4"/>
  <c r="H4" i="4"/>
  <c r="F5" i="4"/>
  <c r="H5" i="4"/>
  <c r="F4" i="5"/>
  <c r="H4" i="5"/>
  <c r="F5" i="5"/>
  <c r="H5" i="5"/>
  <c r="F6" i="5"/>
  <c r="H6" i="5"/>
  <c r="H7" i="5" l="1"/>
  <c r="H6" i="4"/>
  <c r="H6" i="3"/>
  <c r="M128" i="10" l="1"/>
  <c r="M129" i="10" s="1"/>
  <c r="M130" i="10"/>
  <c r="M120" i="10"/>
  <c r="M124" i="10" s="1"/>
  <c r="M139" i="10" s="1"/>
  <c r="M140" i="10" s="1"/>
  <c r="F159" i="10" s="1"/>
  <c r="G159" i="10" s="1"/>
  <c r="I159" i="10" s="1"/>
  <c r="L145" i="10" l="1"/>
  <c r="I106" i="10"/>
  <c r="I136" i="10" l="1"/>
  <c r="I138" i="10" s="1"/>
  <c r="I128" i="10"/>
  <c r="I129" i="10" s="1"/>
  <c r="M151" i="10"/>
  <c r="I130" i="10" l="1"/>
  <c r="I120" i="10" l="1"/>
  <c r="I139" i="10"/>
  <c r="I140" i="10" s="1"/>
  <c r="H145" i="10"/>
  <c r="I151" i="10" l="1"/>
  <c r="F160" i="10"/>
  <c r="G160" i="10" s="1"/>
  <c r="I160" i="10" s="1"/>
  <c r="F158" i="10"/>
  <c r="G158" i="10" s="1"/>
  <c r="I158" i="10" s="1"/>
  <c r="I161" i="10" s="1"/>
  <c r="L158" i="10" l="1"/>
  <c r="C170" i="10"/>
  <c r="C169" i="10"/>
  <c r="C168" i="10"/>
  <c r="C167" i="10"/>
  <c r="C166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tc={5E2BC4CF-A6A1-4434-A89C-51B70D09230C}</author>
    <author>tc={AA4B77E0-E5DD-4C9C-8FB3-E4D31E77E555}</author>
    <author>tc={EA488B68-147D-4B63-8AA1-3777F7E5105B}</author>
  </authors>
  <commentList>
    <comment ref="D158" authorId="0" shapeId="0" xr:uid="{5E2BC4CF-A6A1-4434-A89C-51B70D09230C}">
      <text>
        <t>[Threaded comment]
Your version of Excel allows you to read this threaded comment; however, any edits to it will get removed if the file is opened in a newer version of Excel. Learn more: https://go.microsoft.com/fwlink/?linkid=870924
Comment:
    Pisos frios unidade de medida mínima adotada: IN 05/2017 Pisos frios: 800 m² a 1200 m2.</t>
      </text>
    </comment>
    <comment ref="D159" authorId="1" shapeId="0" xr:uid="{AA4B77E0-E5DD-4C9C-8FB3-E4D31E77E555}">
      <text>
        <t>[Threaded comment]
Your version of Excel allows you to read this threaded comment; however, any edits to it will get removed if the file is opened in a newer version of Excel. Learn more: https://go.microsoft.com/fwlink/?linkid=870924
Comment:
    Pisos frios unidade de medida mínima adotada: IN 05/2017 Banheiros 200 m² a 300 m2.</t>
      </text>
    </comment>
    <comment ref="D160" authorId="2" shapeId="0" xr:uid="{EA488B68-147D-4B63-8AA1-3777F7E5105B}">
      <text>
        <t>[Threaded comment]
Your version of Excel allows you to read this threaded comment; however, any edits to it will get removed if the file is opened in a newer version of Excel. Learn more: https://go.microsoft.com/fwlink/?linkid=870924
Comment:
    Pisos frios unidade de medida mínima adotada: IN 05/2017 - Áreas Externas - Pátio e áreas verdes com alta frequência 1800 m² a 2700 m2.
Museu adotou 1950 m2</t>
      </text>
    </comment>
  </commentList>
</comments>
</file>

<file path=xl/sharedStrings.xml><?xml version="1.0" encoding="utf-8"?>
<sst xmlns="http://schemas.openxmlformats.org/spreadsheetml/2006/main" count="1075" uniqueCount="548">
  <si>
    <t>Área Interna Expositivas</t>
  </si>
  <si>
    <t>Área Expositivas, escadas e biblioteca</t>
  </si>
  <si>
    <t>Periodicidade</t>
  </si>
  <si>
    <t>Frequência</t>
  </si>
  <si>
    <t>Área existente (m²)</t>
  </si>
  <si>
    <t>Produtividade diária adotada (m²)</t>
  </si>
  <si>
    <t>Produtividade diária convertida para periodicidade adotada (m²)</t>
  </si>
  <si>
    <t>Área a ser limpa diariamente de acordo com a periodicidade adotada (m²)</t>
  </si>
  <si>
    <t>Nº de serventes</t>
  </si>
  <si>
    <t>01 - Exposição</t>
  </si>
  <si>
    <t>02 - Exposição</t>
  </si>
  <si>
    <t>03 - Espaço Multiuso - Auditório</t>
  </si>
  <si>
    <t>04 - Circulação</t>
  </si>
  <si>
    <t>24 - Exposição (1º piso)</t>
  </si>
  <si>
    <t>25 - Exposição (2º piso)</t>
  </si>
  <si>
    <t>23 - Biblioteca</t>
  </si>
  <si>
    <t>Escadas</t>
  </si>
  <si>
    <t>TOTAIS</t>
  </si>
  <si>
    <t>Mémoria de Cálculo para encontrar produtividade diária adotada</t>
  </si>
  <si>
    <t>Dia da Semana</t>
  </si>
  <si>
    <t>Horas de Trabalho</t>
  </si>
  <si>
    <t>Produtividade IN 05/2017 para 8H</t>
  </si>
  <si>
    <t>Produtividade Local</t>
  </si>
  <si>
    <t>Segunda-Feira</t>
  </si>
  <si>
    <t>Terça-Feira</t>
  </si>
  <si>
    <t>Quarta-Feira</t>
  </si>
  <si>
    <t>Quinta-Feira</t>
  </si>
  <si>
    <t>Sexta-Feira</t>
  </si>
  <si>
    <t>Produtividade Média</t>
  </si>
  <si>
    <t>Área Interna Administrativas</t>
  </si>
  <si>
    <t>Áreas administrativas e Reserva técnica</t>
  </si>
  <si>
    <t xml:space="preserve">Nº de serventes             </t>
  </si>
  <si>
    <t>06 - Depósito</t>
  </si>
  <si>
    <t>05 - Reserva Técnia</t>
  </si>
  <si>
    <t>11 - Segurança</t>
  </si>
  <si>
    <t>12 - Administração</t>
  </si>
  <si>
    <t>13 - Circulação</t>
  </si>
  <si>
    <t>14 - Cozinha/Copa</t>
  </si>
  <si>
    <t>15 - Circulação</t>
  </si>
  <si>
    <t>16 - Direção/Reunião</t>
  </si>
  <si>
    <t>17 - Administração</t>
  </si>
  <si>
    <t>18 - Circulação</t>
  </si>
  <si>
    <t>21 - DML/Funcionários</t>
  </si>
  <si>
    <t>22 - Circulação</t>
  </si>
  <si>
    <t>Mémoria de Cálculo para encontrar produtividade diária adotada
(Áreas Administrativas)</t>
  </si>
  <si>
    <t>Área Interna</t>
  </si>
  <si>
    <t>Banheiros Públicos</t>
  </si>
  <si>
    <t>07 - Banheiro PNE</t>
  </si>
  <si>
    <t>08 - Banheiro Feminino</t>
  </si>
  <si>
    <t>09 - Banheiro Masculino</t>
  </si>
  <si>
    <t>Banheiros de uso interno</t>
  </si>
  <si>
    <t xml:space="preserve">Nº de serventes            </t>
  </si>
  <si>
    <t>10 - Banheiro/Chuveiro</t>
  </si>
  <si>
    <t>19 - Banheiro Feminino</t>
  </si>
  <si>
    <t>20 - Banheiro Masculino</t>
  </si>
  <si>
    <t>Área Externa</t>
  </si>
  <si>
    <t>Espaços Abertos</t>
  </si>
  <si>
    <t>Produtividade média diária adotada (m²)</t>
  </si>
  <si>
    <t>Pátio (Calçamento de pedra)</t>
  </si>
  <si>
    <t>Pátio Gramado</t>
  </si>
  <si>
    <t>Terraço (Cimento Grosso)</t>
  </si>
  <si>
    <t>Área de serviço</t>
  </si>
  <si>
    <t>Produtividade diária  adotada (m²)</t>
  </si>
  <si>
    <t>Calçadas (Passeios)</t>
  </si>
  <si>
    <t>Esquadrias</t>
  </si>
  <si>
    <t>Face Interna e Externa Sem Exposição a Riscos</t>
  </si>
  <si>
    <t>Superfície Envidraçada</t>
  </si>
  <si>
    <t>Portas Corta Vento</t>
  </si>
  <si>
    <t>Museu do Regional de São João del-Rei - CEP: 36.300-074</t>
  </si>
  <si>
    <t>Uniformes</t>
  </si>
  <si>
    <t>ITEM</t>
  </si>
  <si>
    <t>UNIFORMES POR EMPREGADO</t>
  </si>
  <si>
    <t>Quantidade anual por colaborador</t>
  </si>
  <si>
    <t>Cotação 1</t>
  </si>
  <si>
    <t>Cotação 2</t>
  </si>
  <si>
    <t>Cotação 3</t>
  </si>
  <si>
    <t xml:space="preserve">Média </t>
  </si>
  <si>
    <t>Calça de segurança jeans/brim com elástico, confeccionada em 100% algodão</t>
  </si>
  <si>
    <t>inserir valor da cotação x quant. + frete</t>
  </si>
  <si>
    <t>Blusa em tecido malha fria de manga curta, 100% algodão</t>
  </si>
  <si>
    <t>Sapato fechado ca37148 ou ca37893, com palmilha removível, na cor preta</t>
  </si>
  <si>
    <t>Casaco de moleton grosso de manga longa, 100% algodão</t>
  </si>
  <si>
    <t>Pares de meias, padrão sport, tecido 100%  algodão, cor branca</t>
  </si>
  <si>
    <t>Crachá de identificação do funcionário com foto</t>
  </si>
  <si>
    <t xml:space="preserve">Total </t>
  </si>
  <si>
    <t>Total Mensal</t>
  </si>
  <si>
    <t xml:space="preserve">Atualização Índice IPCA - Total Mensal </t>
  </si>
  <si>
    <t xml:space="preserve">EPI´s de Segurança </t>
  </si>
  <si>
    <t>DESCRIÇÃO / ESPECIFICAÇÃO</t>
  </si>
  <si>
    <t>UNIDADE</t>
  </si>
  <si>
    <t>Luva de látex forrada com palma antiderrapante, tamanho adequado a cada empregado</t>
  </si>
  <si>
    <t>Par</t>
  </si>
  <si>
    <t>Luva de látex cano longo, tamanho adequado a cada empregado</t>
  </si>
  <si>
    <t>Óculos de Proteção. Incolor, tamanho adequado a cada empregado</t>
  </si>
  <si>
    <t>Unidade</t>
  </si>
  <si>
    <t>Protetor Solar FPS 30, 120G</t>
  </si>
  <si>
    <t>Luva Nitrílica, na cor verde punho longo 45 cm, tamanho adequado a cada empregado</t>
  </si>
  <si>
    <t>Respirador Semi-Facial 6200 + Filtro, tamanho adequado a cada empregado</t>
  </si>
  <si>
    <t>Capa de chuva, em nylon, vedada nas costuras, com capuz e mangas (tamanho a ser definido na contratação)</t>
  </si>
  <si>
    <t>Luva industrial em material raspa de couro, revestimento interno sem forro, tamanho adequado a cada empregado, cano curto</t>
  </si>
  <si>
    <t>Bota de polimérico termoplástico impermeável com forro, emborrachado, solado antiderrapante</t>
  </si>
  <si>
    <t>Total mensal</t>
  </si>
  <si>
    <t>MAQUINÁRIO NECESSÁRIOS À PRESTAÇÃO DOS SERVIÇOS</t>
  </si>
  <si>
    <t>DESCRIÇÃO</t>
  </si>
  <si>
    <t>QUANTIDADE ANUAL</t>
  </si>
  <si>
    <t>média pesquisa</t>
  </si>
  <si>
    <t>Valor (Quant. anual s/depreciação)</t>
  </si>
  <si>
    <t>Valor (Quant. mensal s/depreciação)</t>
  </si>
  <si>
    <t xml:space="preserve">Vida útil </t>
  </si>
  <si>
    <t>Depreciação</t>
  </si>
  <si>
    <t>Valor mensal da depreciação</t>
  </si>
  <si>
    <r>
      <t>Aspirador de pó portátil, potência mínimo 1000, voltagem 110 ou bivolt, capaidae mínimo 1L.</t>
    </r>
    <r>
      <rPr>
        <b/>
        <sz val="11"/>
        <color rgb="FF000000"/>
        <rFont val="Calibri"/>
        <family val="2"/>
      </rPr>
      <t> Características adicionais:</t>
    </r>
    <r>
      <rPr>
        <sz val="11"/>
        <color rgb="FF000000"/>
        <rFont val="Calibri"/>
        <family val="2"/>
      </rPr>
      <t> baixo nível de ruído. </t>
    </r>
    <r>
      <rPr>
        <b/>
        <sz val="11"/>
        <color rgb="FF000000"/>
        <rFont val="Calibri"/>
        <family val="2"/>
      </rPr>
      <t>Componentes</t>
    </r>
    <r>
      <rPr>
        <sz val="11"/>
        <color rgb="FF000000"/>
        <rFont val="Calibri"/>
        <family val="2"/>
      </rPr>
      <t>: Tubo alongador, fio de energia com no mínimo 3 metros. </t>
    </r>
  </si>
  <si>
    <r>
      <t>Aspirador de pó e líquido, material plástico de alta resistência, voltagem bivolt ou 110, potência aspirador mínimo 1200, capacidade do tanque 20 litros, tipo portátil. </t>
    </r>
    <r>
      <rPr>
        <b/>
        <sz val="11"/>
        <color rgb="FF000000"/>
        <rFont val="Calibri"/>
        <family val="2"/>
      </rPr>
      <t>Características adicionais:</t>
    </r>
    <r>
      <rPr>
        <sz val="11"/>
        <color rgb="FF000000"/>
        <rFont val="Calibri"/>
        <family val="2"/>
      </rPr>
      <t> alça para transporte e no mínimo 5 metros de fio de energia. </t>
    </r>
  </si>
  <si>
    <r>
      <t>Enceradeira, tipo industrial, potência do motor 0,8, tipo motor monofásico, tensão de alimentação 110v, para piso de madeira. </t>
    </r>
    <r>
      <rPr>
        <b/>
        <sz val="11"/>
        <color rgb="FF000000"/>
        <rFont val="Calibri"/>
        <family val="2"/>
      </rPr>
      <t>Características adicionais</t>
    </r>
    <r>
      <rPr>
        <sz val="11"/>
        <color rgb="FF000000"/>
        <rFont val="Calibri"/>
        <family val="2"/>
      </rPr>
      <t>: com fio de energia com no mínimo 10 metros e disco de 300.</t>
    </r>
  </si>
  <si>
    <r>
      <t>Lavadora alta pressão, com até 2.500 de pressão, vazão 1.100, tensão 100 v ou bivolt. </t>
    </r>
    <r>
      <rPr>
        <b/>
        <sz val="11"/>
        <color rgb="FF000000"/>
        <rFont val="Calibri"/>
        <family val="2"/>
      </rPr>
      <t>Características adicionais: </t>
    </r>
    <r>
      <rPr>
        <sz val="11"/>
        <color rgb="FF000000"/>
        <rFont val="Calibri"/>
        <family val="2"/>
      </rPr>
      <t>com 2 rodas, 3 pistões de cerâmica e bico turbojat, tipo trifásico, modelo profissional. </t>
    </r>
  </si>
  <si>
    <t>Unidade </t>
  </si>
  <si>
    <t>Roçadeira a gasolina com no mínimo: Cilindrada: 41.5 cm³; Potência: 2,0hp; Lâmina: Multi 330-2 (2 pontas); Cabeçote de fio de nylon: T35 M12; Cinto: Duplo padrão; Modelo similar à Roçadeira Husqvarna 143-II</t>
  </si>
  <si>
    <t>Cortador/aparador de grama com fio em nylon, mínimo 1800w 127v ou bivolt</t>
  </si>
  <si>
    <t>Total mensal por Profissional</t>
  </si>
  <si>
    <t>Atualização Índice IPCA - Total Mensal por Profissional</t>
  </si>
  <si>
    <t>Obs: Itens que incorrem em depreciação</t>
  </si>
  <si>
    <t>EQUIPAMENTOS NECESSÁRIOS À PRESTAÇÃO DOS SERVIÇOS - Anualmente</t>
  </si>
  <si>
    <t>Mediana Pesquisa</t>
  </si>
  <si>
    <t xml:space="preserve">vida útil </t>
  </si>
  <si>
    <t xml:space="preserve">depreciação </t>
  </si>
  <si>
    <r>
      <t>Feltro </t>
    </r>
    <r>
      <rPr>
        <b/>
        <sz val="11"/>
        <color rgb="FF000000"/>
        <rFont val="Calibri"/>
        <family val="2"/>
      </rPr>
      <t>Branco</t>
    </r>
    <r>
      <rPr>
        <sz val="11"/>
        <color rgb="FF000000"/>
        <rFont val="Calibri"/>
        <family val="2"/>
      </rPr>
      <t> para enceradeira fornecida pela empresa </t>
    </r>
  </si>
  <si>
    <t>-</t>
  </si>
  <si>
    <r>
      <t>Feltro </t>
    </r>
    <r>
      <rPr>
        <b/>
        <sz val="11"/>
        <color rgb="FF000000"/>
        <rFont val="Calibri"/>
        <family val="2"/>
      </rPr>
      <t>Verde</t>
    </r>
    <r>
      <rPr>
        <sz val="11"/>
        <color rgb="FF000000"/>
        <rFont val="Calibri"/>
        <family val="2"/>
      </rPr>
      <t> para enceradeira fornecida pela empresa</t>
    </r>
  </si>
  <si>
    <r>
      <t>Disco removedor </t>
    </r>
    <r>
      <rPr>
        <b/>
        <sz val="11"/>
        <color rgb="FF000000"/>
        <rFont val="Calibri"/>
        <family val="2"/>
      </rPr>
      <t>Preto</t>
    </r>
    <r>
      <rPr>
        <sz val="11"/>
        <color rgb="FF000000"/>
        <rFont val="Calibri"/>
        <family val="2"/>
      </rPr>
      <t> para limpeza pesada para enceradeira fornecida pela empresa. </t>
    </r>
  </si>
  <si>
    <t>Escova para enceradeira com 300 MM, fornecida pela empresa escova de lustras cerdas macias e escova de lavar</t>
  </si>
  <si>
    <t>Balde, material plástico, alça em arame galvanizado, com capacidade de 10 litros</t>
  </si>
  <si>
    <t>Balde, material plástico, alça em arame galvanizado, com capacidade de 15 litros. </t>
  </si>
  <si>
    <t>Conjunto de 04 lixeiras para coleta seletiva, material em polietileno,com tampa com abertura fronta, capacidade de 50 litros cada uma. Nas cores azul, vermelha, verde e amarela, com suporte metálico para as 4 lixeiras. </t>
  </si>
  <si>
    <t>Conjunto</t>
  </si>
  <si>
    <t>Desentupidor de pia em borracha flexível, cor preta</t>
  </si>
  <si>
    <t>Desentupidor de vaso sanitário em borracha flexível</t>
  </si>
  <si>
    <t>Escada doméstica em alumínio, com 8 degraus antiderrapante, tipo dobrável</t>
  </si>
  <si>
    <t>Escada doméstica em alumínio, articulada, com 16 degraus antiderrapante, tipo dobrável</t>
  </si>
  <si>
    <t>Extensão elétrica, tipo simples, comprimento mínimo 20 metros, com no mínimo 3 tomadas</t>
  </si>
  <si>
    <t>Lima chata, murça, uso desbaste rápido, materiais ferrosos e não ferrosos. Aplicação em limagem de ferramentas mecânicas e ferramentaria, compriemnto 8'' e aproximadamente 200MM</t>
  </si>
  <si>
    <t>Lixeira em material polietileno, com capacidade de 20 litros, com tampa e pedal (acionamento da tampa por pedal)</t>
  </si>
  <si>
    <t>Lixeira em material polietileno, com capacidade de 5 litros, com tampa e pedal( acionamento da tampa por pedal)</t>
  </si>
  <si>
    <t>Lixeira telada redonda em aço para escritório, com capacidade aproximada de 13 litros</t>
  </si>
  <si>
    <t>Mangueira, material PVC trançado em nylon, diâmetro de 1/2", com engate rosqueador, comprimento de 100 metros.</t>
  </si>
  <si>
    <t>unidade</t>
  </si>
  <si>
    <t>Mangueira, material PVC trançado em nylon, diâmetro de 1/2", com engate rosqueador, comprimento de 25 metros.</t>
  </si>
  <si>
    <t>Máscara multiuso, material 100% polietileno, tipo de uso descartável, com fixação de tiras elásticas com clipe nasal e hipoalérgico, tamanho único, não estéril, atóxica e não inflamável.</t>
  </si>
  <si>
    <t>Caixa com 100</t>
  </si>
  <si>
    <t>Pá coletora de lixo em material plástico, comprimento do cabo de 60 cm. </t>
  </si>
  <si>
    <t>Sacho coração, enxadinha, cabo em madeira 60 cm</t>
  </si>
  <si>
    <t>Extrator de ervas daninhas</t>
  </si>
  <si>
    <t>Conjunto  com 3 peças, contendo pazinha larga, pazinha estreita e ancinho com cabo em madeira</t>
  </si>
  <si>
    <t>Porta papel-toalha em material plástico abs, cor branca, para uso em toalha de papel intercaladas (material fornecido pela empresa). </t>
  </si>
  <si>
    <t>Saboneteira em material plástico abs, para fixação em parede, visor acrílico transparente, cor branca. (para utilizar o sabonete líquido fornecido pela empresa)</t>
  </si>
  <si>
    <t>Saco para o aspirador de pó (fornecido pela empresa), 20 litros, com 3 Unidades por pacote</t>
  </si>
  <si>
    <t>Arco para serra manual profissional, regulável, para lâminas de 12", com 32 dentes por polegadas, com a lâmina inclusa</t>
  </si>
  <si>
    <t>Tesoura de poda, profissional com Lâmina Metálica e Cabo Revestido Plástico</t>
  </si>
  <si>
    <t>Vassoura em cerdas de sisal, cabo de madeira, para limpeza de teto, e medidas aproximadas do cabo de 2,00 metros.</t>
  </si>
  <si>
    <t>Borrifador, com gatilho, em plástico, com aproximadamente 500 ml para limpeza dos vidros</t>
  </si>
  <si>
    <t>Rodo para limpeza de vidraça, com cabo extensível aproximado até 85cm, borracha e espoja</t>
  </si>
  <si>
    <t>Tubo duplo para copos de água 200 ml e café 50 ml usados na cor preta</t>
  </si>
  <si>
    <t>Carro de mão pvc 55 litros</t>
  </si>
  <si>
    <t>Rastelo 14 dentes, com cabo</t>
  </si>
  <si>
    <t xml:space="preserve">R$ -   </t>
  </si>
  <si>
    <t xml:space="preserve"> R$ -   </t>
  </si>
  <si>
    <t>Enxada modelo 2 caras, 1,5 cm, com cabo </t>
  </si>
  <si>
    <t>Foice roçadeira, comum leve, com cabo</t>
  </si>
  <si>
    <t>Vassoura para gramado 22 dentes, com cabo</t>
  </si>
  <si>
    <t>Torquês de ferrador</t>
  </si>
  <si>
    <t>Facão para mato 20 m” </t>
  </si>
  <si>
    <t>Lixeira em material Inox, com capacidade de 5 itros, com tampa e pedal (acionamento da tampa por pedal) Ajustei para 5l</t>
  </si>
  <si>
    <t>Martelo de unha 34 mm</t>
  </si>
  <si>
    <t>Alicate de pressão 10'' </t>
  </si>
  <si>
    <t>Chave inglesa 12''</t>
  </si>
  <si>
    <t>Chave de grifo 14''</t>
  </si>
  <si>
    <t>Conjunto de chave fixa, com 12 peças</t>
  </si>
  <si>
    <t xml:space="preserve">Gasolina </t>
  </si>
  <si>
    <t>litros</t>
  </si>
  <si>
    <t xml:space="preserve">Óleo Roçadeira/Motosserra 500ml Mineral 2tempo </t>
  </si>
  <si>
    <t>Frasco de 500 ml</t>
  </si>
  <si>
    <t>Fio de Nylon para roçadeira 3mm x 50 metros</t>
  </si>
  <si>
    <t>rolo</t>
  </si>
  <si>
    <t>MATERIAIS DE CONSUMO ESTIMADO A SER FORNECIDO MENSALMENTE</t>
  </si>
  <si>
    <t>QUANTIDADE MENSAL</t>
  </si>
  <si>
    <t>Valor médio (unitário)</t>
  </si>
  <si>
    <t>Valor Total</t>
  </si>
  <si>
    <t>Álcool, etílico, líquido, hidratado, 96º GL</t>
  </si>
  <si>
    <t>Frasco  01 litro</t>
  </si>
  <si>
    <t>Álcool, etílico, gel sanitizante, neutralizante, concentração 70º</t>
  </si>
  <si>
    <t>Frasco 500 gramas</t>
  </si>
  <si>
    <t>Cera tipo pasta para polimento piso, composição básica carnaúba, cor incolor</t>
  </si>
  <si>
    <t xml:space="preserve">Lata 400 Grama </t>
  </si>
  <si>
    <r>
      <t>Cera líquida, composição a base de água, cor incolor leitoso, carnaúba e resinas metalizadas. </t>
    </r>
    <r>
      <rPr>
        <b/>
        <sz val="11"/>
        <color rgb="FF000000"/>
        <rFont val="Calibri"/>
        <family val="2"/>
      </rPr>
      <t>Características adicionais: </t>
    </r>
    <r>
      <rPr>
        <sz val="11"/>
        <color rgb="FF000000"/>
        <rFont val="Calibri"/>
        <family val="2"/>
      </rPr>
      <t>antiderrapante, impermeabilizante e resistente, aplicação tratamento de pisos assoalhos</t>
    </r>
  </si>
  <si>
    <t>Unidade 1 litro</t>
  </si>
  <si>
    <t>Água Sanitária, alvejante para limpeza e desinfecção de superfícies de banheiros e cozinhas, vasos sanitários e ralos, para eliminação de germes e bactérias</t>
  </si>
  <si>
    <t>Unidade de 1 litro</t>
  </si>
  <si>
    <t>Desinfetante, aspecto físico líquido cujo rótulo contém informação que elimine até 99% das bactérias.</t>
  </si>
  <si>
    <t>Galão 5 litros</t>
  </si>
  <si>
    <t>Aromatizante de ambiente, tipo aerosol, aroma lavanda, não contendo CFC - Clorofluorcano. Registro no Ministério da Sáude, embalagem contendo nome do fabricante, data de fabricação  e prazo de validade</t>
  </si>
  <si>
    <t>Frasco       400 ml</t>
  </si>
  <si>
    <t>8 </t>
  </si>
  <si>
    <t>Pastilha adesiva para vaso sanitário, aroma lavanda</t>
  </si>
  <si>
    <t>Caixa com 03 unidades</t>
  </si>
  <si>
    <t>Detergente líquido, aroma neutro</t>
  </si>
  <si>
    <t>Frascos com 500 ml</t>
  </si>
  <si>
    <t>Escova de lavar roupa, material do corpo em madeira, cerdas em nylon</t>
  </si>
  <si>
    <t>Esponja para limpeza,  formato retangular,  com abrasividade alta e mínima (uma face macia e outra face áspera)</t>
  </si>
  <si>
    <r>
      <t>Esponja para limpeza, material lã de aço carbono, formato retangular, aplicação utensílios e limpeza em geral. </t>
    </r>
    <r>
      <rPr>
        <b/>
        <sz val="11"/>
        <color rgb="FF000000"/>
        <rFont val="Calibri"/>
        <family val="2"/>
      </rPr>
      <t>Características adicionais: </t>
    </r>
    <r>
      <rPr>
        <sz val="11"/>
        <color rgb="FF000000"/>
        <rFont val="Calibri"/>
        <family val="2"/>
      </rPr>
      <t>textura macia e isenta de sinais de oxidação</t>
    </r>
  </si>
  <si>
    <t>Pacote com 08 uniddes</t>
  </si>
  <si>
    <t>Estopa, material fio 100% algodão puro, aplicação polimento e limpeza especial</t>
  </si>
  <si>
    <t>Pacote com 500 gramas</t>
  </si>
  <si>
    <t>Flanela em material 100% algodão, na cor branca, tamanho mínimo 40 x 60 centímetros</t>
  </si>
  <si>
    <t>Soda Cáustica, incolor, em escamas </t>
  </si>
  <si>
    <t>Frasco com 500 gramas</t>
  </si>
  <si>
    <t>Limpador multiuso líquido para superfícies laváveis</t>
  </si>
  <si>
    <t>Frasco com 500 ml</t>
  </si>
  <si>
    <t>Detergente Desincrustante concentrado indicado pra limpeza e desinfecção de superfícies de banheiros e cozinhas, pisos, vasos sanitários e ralos para eliminação de germes e bactérias. </t>
  </si>
  <si>
    <t>Pano de prato branco, tipo alvejado, 100% algodão, dimensões aproximadas de 64 x 40 centímetros, com bainha</t>
  </si>
  <si>
    <t>Papel higiênico, comprimento 30 metros, tipo picotado, folhas duplas, cor branca, sem perfume </t>
  </si>
  <si>
    <t>Rolo de 30 metros</t>
  </si>
  <si>
    <r>
      <t>Removedor concentrado, tipo alcalinizantes e solvente especiais, aspecto físico líquido. </t>
    </r>
    <r>
      <rPr>
        <b/>
        <sz val="11"/>
        <color rgb="FF000000"/>
        <rFont val="Calibri"/>
        <family val="2"/>
      </rPr>
      <t>Aplicação: </t>
    </r>
    <r>
      <rPr>
        <sz val="11"/>
        <color rgb="FF000000"/>
        <rFont val="Calibri"/>
        <family val="2"/>
      </rPr>
      <t>remoção de cera acrílica e sujeiras em geral</t>
    </r>
  </si>
  <si>
    <t>Litro</t>
  </si>
  <si>
    <r>
      <t>Repelente, aerosol, inodoro, com tampa. </t>
    </r>
    <r>
      <rPr>
        <b/>
        <sz val="11"/>
        <color rgb="FF000000"/>
        <rFont val="Calibri"/>
        <family val="2"/>
      </rPr>
      <t>Aplicação: </t>
    </r>
    <r>
      <rPr>
        <sz val="11"/>
        <color rgb="FF000000"/>
        <rFont val="Calibri"/>
        <family val="2"/>
      </rPr>
      <t>Moscas, pernilongos e baratas</t>
    </r>
  </si>
  <si>
    <t>Frasco com 300 ml</t>
  </si>
  <si>
    <t>Sabão em pó para limpeza em geral, aspecto físico pó, alvejante, biodegradável</t>
  </si>
  <si>
    <t>kilo</t>
  </si>
  <si>
    <r>
      <t>Sabonete líquido, viscoso perolado, pronto para uso, aroma suave. </t>
    </r>
    <r>
      <rPr>
        <b/>
        <sz val="11"/>
        <color rgb="FF000000"/>
        <rFont val="Calibri"/>
        <family val="2"/>
      </rPr>
      <t>Aplicação:</t>
    </r>
    <r>
      <rPr>
        <sz val="11"/>
        <color rgb="FF000000"/>
        <rFont val="Calibri"/>
        <family val="2"/>
      </rPr>
      <t> saboneteira fornecida pela empresa</t>
    </r>
  </si>
  <si>
    <t>Frasco com 5 litros</t>
  </si>
  <si>
    <t>Sabonete, aspecto físico sólido, peso mínimo 90 gramas, com perfume suave, aplicação para pele normal, glicerinado</t>
  </si>
  <si>
    <t>Pano de limpeza para chão, tipo saco 100% algodão, tipo alvejado, dimensões aproximadas de 80 cm x 60 cm, alta absorção</t>
  </si>
  <si>
    <t>Escova para limpeza de vaso sanitário com cerdas em nylon, cabo plástico, com suporte</t>
  </si>
  <si>
    <t>Saco plástico para lixo com capacidade de 40 litros, cor preta, peça única</t>
  </si>
  <si>
    <t>Pacote com 100 unidade</t>
  </si>
  <si>
    <t>Saco plástico para lixo com capacidade de 100 litros, cor preta, peça única</t>
  </si>
  <si>
    <t>Saponáceo cremoso para limpeza de pisos paredes e louças, biodegradável</t>
  </si>
  <si>
    <t>Frasco de 300 ml</t>
  </si>
  <si>
    <t>Papel toalha, macio, resistente, com folhas intercaladas e dobradas, na cor branca, inter-folhada, alta absorção.</t>
  </si>
  <si>
    <t>Pacote com 250 folhas</t>
  </si>
  <si>
    <t>Luva para procedimento não cirúrgico, material látex, uso descartável, formato anatômico, tamanho M</t>
  </si>
  <si>
    <t>Caixa com 100 unidades</t>
  </si>
  <si>
    <t>Luva para procedimento não cirúrgico, material látex, uso descartável, formato anatômico, tamanho G</t>
  </si>
  <si>
    <t>Caixa com 100 Unidades</t>
  </si>
  <si>
    <t>Rodo com 2 borrachas, 40 cm de largura com cabo.</t>
  </si>
  <si>
    <t>Vassoura com cerdas em nylon para limpeza em geral com medidas aproximadas do cabo de 1,30 metros. </t>
  </si>
  <si>
    <t>Vassoura em cerdas de pêlo sintético, cepa madeira para limpeza em geral com medidas aproximadas do cabo de 1,30 metros. </t>
  </si>
  <si>
    <t>Vassoura em cerdas piaçava, cabo de madeira, para limpeza em geral e medidas aproximadas do cabode 1,60 metros. </t>
  </si>
  <si>
    <t>Trincha 518 Média Cerda Longa Branca - 2POL</t>
  </si>
  <si>
    <t>Peça</t>
  </si>
  <si>
    <t>Espanador de pó em pena, 25 cm</t>
  </si>
  <si>
    <t>Lâmina para arco de serra manual, 12", flexível, 32 dentes por polegadas</t>
  </si>
  <si>
    <t>Rodo para passar cera líquida com cabo</t>
  </si>
  <si>
    <t>Limpa vidros, líquido, com bico borrifador</t>
  </si>
  <si>
    <t>Lustrador de móveis, aroma lavanda. </t>
  </si>
  <si>
    <t>Esponja mágica para limpeza de paredes e móveis. Remove sujeiras, manchas de canetas</t>
  </si>
  <si>
    <t>Querosene 1lt</t>
  </si>
  <si>
    <t>Sabão em barra </t>
  </si>
  <si>
    <t>Palha de aço número 2 </t>
  </si>
  <si>
    <t>Luva para procedimento não cirúrgico, material silicone, uso descartável, formato anatômico, tamanho P</t>
  </si>
  <si>
    <t>Ácido muriático Líquido</t>
  </si>
  <si>
    <t>Unidade com 1 Litro</t>
  </si>
  <si>
    <t>Óleo de peroba </t>
  </si>
  <si>
    <t>Frasco com 200ml</t>
  </si>
  <si>
    <t>Inseticida aerosol a base d'àgua</t>
  </si>
  <si>
    <t>Total</t>
  </si>
  <si>
    <t>Total por posto</t>
  </si>
  <si>
    <t>Atualização Índice IPCA - Total por posto</t>
  </si>
  <si>
    <t>PLANILHA DE CUSTOS E FORMAÇÃO DE PREÇOS</t>
  </si>
  <si>
    <t>IDENTIFICAÇÃO DO SERVIÇO</t>
  </si>
  <si>
    <t>LIMPEZA</t>
  </si>
  <si>
    <t>Planilha de Custo</t>
  </si>
  <si>
    <t>DISCRIMINAÇÃO DOS SERVIÇOS (DADOS REFERENTES À CONTRATAÇÃO)</t>
  </si>
  <si>
    <t>Identificação da fonte dos Dados (Propostas e/ou licitações de outros órgãos)</t>
  </si>
  <si>
    <t>ASG 20% INSALUBRIDADE</t>
  </si>
  <si>
    <t>ASG 40% INSALUBRIDADE</t>
  </si>
  <si>
    <t>A</t>
  </si>
  <si>
    <t>Data da apresentação da proposta / Pedido / Análise</t>
  </si>
  <si>
    <t>B</t>
  </si>
  <si>
    <t>Município/UF</t>
  </si>
  <si>
    <t>Vitoria -ES</t>
  </si>
  <si>
    <t>C</t>
  </si>
  <si>
    <t>Convenção coletiva</t>
  </si>
  <si>
    <t>D</t>
  </si>
  <si>
    <t>Ano do Acordo, Convenção ou Díssidio Coletivo</t>
  </si>
  <si>
    <t>F</t>
  </si>
  <si>
    <t>Vigência da Convenção Coletiva</t>
  </si>
  <si>
    <t>E</t>
  </si>
  <si>
    <t>Número de meses de execução contratual</t>
  </si>
  <si>
    <t>Mão de obra</t>
  </si>
  <si>
    <t>Mão de obra vinculada à execução contratual</t>
  </si>
  <si>
    <t>Dados para composição dos custos referentes a mão de obra</t>
  </si>
  <si>
    <t>Planilha de custo</t>
  </si>
  <si>
    <t>Tipo Serviço (mesmo serviço com características distintas)</t>
  </si>
  <si>
    <t>Servente de Limpeza</t>
  </si>
  <si>
    <t>Classificação Brasileira de ocupações (CBO)</t>
  </si>
  <si>
    <t>5143-20</t>
  </si>
  <si>
    <t>Salário Normativo da Cotegoria Profissional</t>
  </si>
  <si>
    <t>Categoria Profissional (vinculada à execução contratual)</t>
  </si>
  <si>
    <t>Data-Base da Categoria (dia/mês/ano)</t>
  </si>
  <si>
    <t>1.</t>
  </si>
  <si>
    <t>Módulos</t>
  </si>
  <si>
    <t>Módulo 1</t>
  </si>
  <si>
    <t>Composição da Remuneração</t>
  </si>
  <si>
    <t>Percentual</t>
  </si>
  <si>
    <t>Valor (R$)</t>
  </si>
  <si>
    <t>Salário-Base</t>
  </si>
  <si>
    <t>Adicional de Periculosidade</t>
  </si>
  <si>
    <t>Adicional de Insalubridade</t>
  </si>
  <si>
    <t>Adicional Noturno</t>
  </si>
  <si>
    <t>Hora Noturna Reduzida</t>
  </si>
  <si>
    <t>Adicional de Hora Extra no Feriado Trabalhado</t>
  </si>
  <si>
    <t>G</t>
  </si>
  <si>
    <t>Acúmulo de Copa</t>
  </si>
  <si>
    <t>Módulo 2</t>
  </si>
  <si>
    <t>Encargos e Benefícios Anuais, Mensais e Diários</t>
  </si>
  <si>
    <t>Submódulo 2.1</t>
  </si>
  <si>
    <t>13º Salário, Férias e Adicional de Férias</t>
  </si>
  <si>
    <t>13º (Décimo terceiro) Salário - Cálculo do valor = remuneração/12</t>
  </si>
  <si>
    <t>Férias e Adicional de Férias</t>
  </si>
  <si>
    <t>SubTotal</t>
  </si>
  <si>
    <t>Submódulo 2.2</t>
  </si>
  <si>
    <t>Encargos Previdenciários (GPS), Fundo de Garantia por tempo de serviço (FGTS) e outras contribuições</t>
  </si>
  <si>
    <t>INSS</t>
  </si>
  <si>
    <t>Salário Educação</t>
  </si>
  <si>
    <t>SAT - Seguro Acidente de Trabalho</t>
  </si>
  <si>
    <t>SESC ou SESI</t>
  </si>
  <si>
    <t>SENAC ou SENAI</t>
  </si>
  <si>
    <t>SEBRAE</t>
  </si>
  <si>
    <t>INCRA</t>
  </si>
  <si>
    <t>H</t>
  </si>
  <si>
    <t>FGTS</t>
  </si>
  <si>
    <t>Submódulo 2.3</t>
  </si>
  <si>
    <t>Benefícios Mensais e Diários</t>
  </si>
  <si>
    <t>R$ Unitário</t>
  </si>
  <si>
    <t>Transporte (2 * R$ VT * Qtd. dias) - (6% * Salário Base)</t>
  </si>
  <si>
    <t xml:space="preserve">Qtd. Dias úteis </t>
  </si>
  <si>
    <t>Auxílio Refeição (Qtd. Dias * R$ VA * 80%)</t>
  </si>
  <si>
    <t>PAF (Programa de Assistência Familiar)</t>
  </si>
  <si>
    <t>Constribuição Assistencial Patronal</t>
  </si>
  <si>
    <t>Seguro de Vida</t>
  </si>
  <si>
    <t xml:space="preserve">Outros - Clásula Vigésima Assistência Odontológica </t>
  </si>
  <si>
    <t>Quadro-Resumo do Módulo 2 - Encargos e Benefícios Anuais, Mensais e Diários</t>
  </si>
  <si>
    <t>Valor R$</t>
  </si>
  <si>
    <t>2.1</t>
  </si>
  <si>
    <t>2.2</t>
  </si>
  <si>
    <t>GPS, FGTS e outras contribuições</t>
  </si>
  <si>
    <t>2.3</t>
  </si>
  <si>
    <t>Módulo 3</t>
  </si>
  <si>
    <t>Provisão para Rescisão (Conforme Nota Técnica 01/2013 CNJ)</t>
  </si>
  <si>
    <t>Provisão para Rescisão</t>
  </si>
  <si>
    <t>Aviso Prévio Indenizado</t>
  </si>
  <si>
    <t>Incidência do FGTS sobre o Aviso Prévio Indenizado</t>
  </si>
  <si>
    <t>Multa do FTS sobre o aviso Prévio Indenizado</t>
  </si>
  <si>
    <t>Aviso Prévio Trabalhado</t>
  </si>
  <si>
    <t>Incidência do submódulo 2.2 sobre aviso prévio trabalhado</t>
  </si>
  <si>
    <t>Multa FGTS do Aviso Prévio Trabalhado</t>
  </si>
  <si>
    <t>Módulo 4</t>
  </si>
  <si>
    <t>Custo de Reposição do Profissional Ausente</t>
  </si>
  <si>
    <t>Submódulo 4.1</t>
  </si>
  <si>
    <t>Substituto nas Ausências Legais (Redação data pela Instrução Normativa nº 7 de 2018)</t>
  </si>
  <si>
    <t>Substituto nas Férias</t>
  </si>
  <si>
    <t>Substituto nas Ausências Legais</t>
  </si>
  <si>
    <t>Substituto na Licença Paternidade</t>
  </si>
  <si>
    <t>Substituto na Ausência por acidente de trabalho</t>
  </si>
  <si>
    <t>Substituto no Afastamento Maternidade</t>
  </si>
  <si>
    <t>Substituo na cobertura de ausência por doença</t>
  </si>
  <si>
    <t>Outros (especificar)</t>
  </si>
  <si>
    <t>Subtotal</t>
  </si>
  <si>
    <t>Profissional de férias 1/3 e 13° sobre o custo de reposição (exceto licença maternidade)</t>
  </si>
  <si>
    <t>I</t>
  </si>
  <si>
    <t>Incidência do submódulo 2.2 sobre o custo de reposição</t>
  </si>
  <si>
    <t xml:space="preserve">Total do Custo de Reposição do Profissonal Ausente </t>
  </si>
  <si>
    <t>Submódulo 4.2</t>
  </si>
  <si>
    <t>Substituto na Intrajornada</t>
  </si>
  <si>
    <t>Substituto no Intervalo para repouso ou alimentação</t>
  </si>
  <si>
    <t>Quadro-Resumo do Módulo 4 - Custo de Reposição do Profissional Ausente</t>
  </si>
  <si>
    <t>4.1</t>
  </si>
  <si>
    <t>4.2</t>
  </si>
  <si>
    <t>Módulo 5</t>
  </si>
  <si>
    <t>Insumos Diversos</t>
  </si>
  <si>
    <t>Uniforme</t>
  </si>
  <si>
    <t>Material</t>
  </si>
  <si>
    <t>Equipamentos/Maquinário</t>
  </si>
  <si>
    <t>EPI's</t>
  </si>
  <si>
    <t>Módulo 6</t>
  </si>
  <si>
    <t>Custos Indiretos, Tributos e Lucro</t>
  </si>
  <si>
    <t>Custos Indiretos</t>
  </si>
  <si>
    <t>Lucro</t>
  </si>
  <si>
    <t>Tributos</t>
  </si>
  <si>
    <t>Tributo Federal - PIS</t>
  </si>
  <si>
    <t>Tributo Federal - COFINS</t>
  </si>
  <si>
    <t>Tributo Municipal - ISS</t>
  </si>
  <si>
    <t>CÁLCULO DOS TRIBUTOS</t>
  </si>
  <si>
    <t xml:space="preserve">Valor R$ </t>
  </si>
  <si>
    <t>Percentuais totais dos tributos</t>
  </si>
  <si>
    <t>Total dos Módulos (1 a 5) + Custos Indiretos (6.A) + Lucro (6.B)</t>
  </si>
  <si>
    <t>Base de Cálculo dos Tributos</t>
  </si>
  <si>
    <t>Total dos tributos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</si>
  <si>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</si>
  <si>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</si>
  <si>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</si>
  <si>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</si>
  <si>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</si>
  <si>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</si>
  <si>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(A+B+C+D)</t>
  </si>
  <si>
    <t>Módulo 6 - Custos Indiretos, Tributos e Lucro</t>
  </si>
  <si>
    <t>Valor Total por Empregado</t>
  </si>
  <si>
    <t>Quadro Resumo do Valor Mensal dos Serviços</t>
  </si>
  <si>
    <t>Tipo de Serviço  (A)</t>
  </si>
  <si>
    <t>Valor Proposto por Empregado</t>
  </si>
  <si>
    <t>Valor Total do Serviço</t>
  </si>
  <si>
    <t>Valor Mensal apurado para cada posto de serviço</t>
  </si>
  <si>
    <t>Qtd. Funcionários</t>
  </si>
  <si>
    <t>Valor Mensal apurado para o quantitativo total de postos</t>
  </si>
  <si>
    <t xml:space="preserve">Anual </t>
  </si>
  <si>
    <t>Quinquenal</t>
  </si>
  <si>
    <t xml:space="preserve">Quinquenal </t>
  </si>
  <si>
    <t>Diário</t>
  </si>
  <si>
    <t xml:space="preserve">Fator K </t>
  </si>
  <si>
    <t>APURAÇÃO DO VALOR MENSAL DO CONTRATO DE ACORDO COM AS ÁREAS</t>
  </si>
  <si>
    <t xml:space="preserve">TIPO DE ÁREAS: </t>
  </si>
  <si>
    <t>(1 x 2)</t>
  </si>
  <si>
    <t>Tipo de Funcionário</t>
  </si>
  <si>
    <t>PREÇO MENSAL UNITÁRIO</t>
  </si>
  <si>
    <t>ÁREA DO MUSEU</t>
  </si>
  <si>
    <t>SUBTOTAL</t>
  </si>
  <si>
    <t>QUATIDADE DE FUNCIONARIOS</t>
  </si>
  <si>
    <t xml:space="preserve">Produtividade adotada </t>
  </si>
  <si>
    <t>PRODUTIVIDADE</t>
  </si>
  <si>
    <t>PREÇO HOMEM-MÊS</t>
  </si>
  <si>
    <t>(R$/m²)</t>
  </si>
  <si>
    <t>(m2)</t>
  </si>
  <si>
    <t>(R$)</t>
  </si>
  <si>
    <t>(1/m²)</t>
  </si>
  <si>
    <t>R$</t>
  </si>
  <si>
    <t>Salubre</t>
  </si>
  <si>
    <t xml:space="preserve">Área Interna (banheiros) </t>
  </si>
  <si>
    <t>Insalubre</t>
  </si>
  <si>
    <t>Área externa</t>
  </si>
  <si>
    <t>TOTAL</t>
  </si>
  <si>
    <t>VALOR ANUAL:</t>
  </si>
  <si>
    <t>VALOR BIENIO</t>
  </si>
  <si>
    <t>VALOR TRIENIO</t>
  </si>
  <si>
    <t>VALOR QUADRIENIO</t>
  </si>
  <si>
    <t>VALOR QUINQUENIO</t>
  </si>
  <si>
    <r>
      <rPr>
        <b/>
        <sz val="11"/>
        <color rgb="FF000000"/>
        <rFont val="Aptos Narrow"/>
        <scheme val="minor"/>
      </rPr>
      <t xml:space="preserve">Observação:
</t>
    </r>
    <r>
      <rPr>
        <sz val="11"/>
        <color rgb="FF000000"/>
        <rFont val="Aptos Narrow"/>
        <scheme val="minor"/>
      </rPr>
      <t>Conforme entendimento do TCU no Acórdão nº 1.186/2017 - Plenário, a Administração: 
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  </r>
  </si>
  <si>
    <t>QUADRO RESUMO</t>
  </si>
  <si>
    <t>Descrição</t>
  </si>
  <si>
    <t>Produtividade diária convertida p/ periodicidade adotada (m²)</t>
  </si>
  <si>
    <t>Área existente total (m²)</t>
  </si>
  <si>
    <t>Nº Serventes</t>
  </si>
  <si>
    <t xml:space="preserve">Área Interna </t>
  </si>
  <si>
    <t>Área Interna - Banheiros Públicos</t>
  </si>
  <si>
    <t>QUANT.  MENSAL</t>
  </si>
  <si>
    <t xml:space="preserve">VALOR UNITARIO </t>
  </si>
  <si>
    <t>VALOR MENSAL</t>
  </si>
  <si>
    <t>VALOR MENSAL FUNCIONARIO</t>
  </si>
  <si>
    <t>Água sanitária, com teor de cloro ativo de 2,0% a 2,5%, na embalagem deverá constar o nº do registro, ministério da saúde, ou a informação de que ele é isento desse registro, nos termos da resolução do ministério da saúde, MS – 336/99. Embalado em galão com 5 litros.</t>
  </si>
  <si>
    <t>Galão  05 litro</t>
  </si>
  <si>
    <t xml:space="preserve">Álcool Etílico 70% líquido inflamável 70 GL, contendo em seu rótulo, nº de registro no Ministério da Saúde, dados do fabricante, nome do responsável técnico, nº do lote, nº de lote e validade do produto. </t>
  </si>
  <si>
    <t>Frasco 01 litro</t>
  </si>
  <si>
    <t>Álcool gel, tipo etílico hidratado, concentração 70°. Aplicação: uso doméstico. Embalado em frasco com 500g.</t>
  </si>
  <si>
    <r>
      <t>Cera tipo líquida, perfumada com autobrilho, contendo carnaúba em sua composição. Aplicação pisos de madeira. Cor: </t>
    </r>
    <r>
      <rPr>
        <u/>
        <sz val="12"/>
        <color rgb="FF000000"/>
        <rFont val="Arial"/>
        <family val="2"/>
      </rPr>
      <t>incolor</t>
    </r>
    <r>
      <rPr>
        <sz val="12"/>
        <color rgb="FF000000"/>
        <rFont val="Arial"/>
        <family val="2"/>
      </rPr>
      <t>. Com agente nivelador. Agente formador de filme. Dispersão acrílica melatizada. Alcanizante.  A embalagem deverá conter externamente os dados de identificação, procedência, número do lote, validade e número de registro no Ministério da Saúde. Embalado em frasco de 750 ml</t>
    </r>
  </si>
  <si>
    <t>Frasco 750 ml</t>
  </si>
  <si>
    <t>Desinfetante, aspecto físico líquido. Aplicação: desinfetante e germicida. Composição aromática: eucalipto. A embalagem deverá conter externamente os dados de identificação, procedência, número do lote, validade e número de registro no Ministério da Saúde. </t>
  </si>
  <si>
    <t>LITRO</t>
  </si>
  <si>
    <t>Desodorizador ambiental, aerosol, sem CFC. Essências suaves. Aplicação: aromatizador ambiental. A embalagem deverá conter externamente os dados de identificação, procedência, número do lote, validade e número de registro no Ministério da Saúde. Embalado em frasco com mínimo de 300 ml.</t>
  </si>
  <si>
    <t>Frasco 300 ml</t>
  </si>
  <si>
    <t>Desodorizador sanitária em pastilhas. Aplicação: para vaso sanitário. A embalagem deverá conter externamente os dados de identificação, procedência, número do lote, validade e número de registro no Ministério da Saúde. Embalagem em pacotes de 03 unidades</t>
  </si>
  <si>
    <t>PCTE COM 3 UNIDADES</t>
  </si>
  <si>
    <t>Detergente líquido neutro lava pratos, biodegradável, concentrado, na embalagem deverá constar o nº de reg. do produto do ministério da saúde, ou a informação de que ele é isento desse registro, nos termos da resolução MS – 336/9. Embalado em frasco com 500 ml.</t>
  </si>
  <si>
    <t>Esponja para lavar louças, dupla face, sendo um lado composto de fibra sintética abrasiva com dimensões mínima de 7,5cm x 11cm e espessura mínima de 7mm e o outro composto de espuma macia de poliuretano com dimensões mínimas de 7,5cm x 11cm e espessura mínima de 1,6cm. </t>
  </si>
  <si>
    <t>Flanela de algodão para limpeza, 100% algodão, medindo no mínimo 40 x 60 cm, cor amarela.</t>
  </si>
  <si>
    <t>Limpador multiuso, de uso doméstico, indicado para limpeza e desinfecção. A embalagem deverá conter externamente os dados de identificação, procedência, número do lote, validade e número de registro no Ministério da Saúde. Embalado em frasco com 500 ml.</t>
  </si>
  <si>
    <t>Frasco</t>
  </si>
  <si>
    <t>Óleo de Peroba para conservação de artigo de madeiras 100 ML</t>
  </si>
  <si>
    <t xml:space="preserve">Frasco </t>
  </si>
  <si>
    <t>Saco de algodão para limpeza, alvejado, alta absorção, com aproximadamente 41 x 70cm de tamanho, pesando no mínimo 130g.</t>
  </si>
  <si>
    <t>Papel higiênico branco, rolão 0,10x300 m, extra luxo, neutro, 100% celulose virgem ou 100% fibra celulósica. Unidade de 300 metros.</t>
  </si>
  <si>
    <t>Rolo de 300 metros</t>
  </si>
  <si>
    <t>Papel higiênico, 100% fibras naturais, picotado, folha dupla na cor branca, neutro, de 1ª linha. Pacote com 04 rolos medindo 30mx10cm. A embalagem deverá ter boa visibilidade do produto</t>
  </si>
  <si>
    <t>Papel toalha, tipo folha com 2 dobras, grofado, macio, resistente, 100% celulose ou 100% fibra celulósica, cor branca, formatos: 22,5 x 21,0cm; x 20,0cm ou 23,0  x 21,0cm. Embalados em pacotes contendo 1000 folhas.</t>
  </si>
  <si>
    <t>Sabão em barra, unidade com 200 gramas.</t>
  </si>
  <si>
    <t>Sabão em pó. A embalagem deverá conter externamente os dados de identificação, procedência, número do lote, validade e número de registro no Ministério da Saúde. Embalado em caixa/pacote com 1 kg.</t>
  </si>
  <si>
    <t>Caixa</t>
  </si>
  <si>
    <t>Sabonete líquido perolado, concentrado, com composição mínima: tensoativo aniônico, conservante, corante, água, essência de erva doce, ou lavanda, ou flores.  Na embalagem, deverá constar o número do registro do produto do ministério da saúde, ou a informação de que ele é isento desse registro, termos da resolução MS – 336/99. Embalado em galão com 5 litros.</t>
  </si>
  <si>
    <t>Galão</t>
  </si>
  <si>
    <t>Saco plástico para lixo 100 litros, na cor preta. Embalado em pacote com 100 unidades.</t>
  </si>
  <si>
    <t>Pacote</t>
  </si>
  <si>
    <t>Saco plástico para lixo 20 litros, na cor preta. Embalado em pacote com 100 unidades.</t>
  </si>
  <si>
    <t>Veneno para insetos, aerossol. Embalagem de 300 ml. A embalagem deverá conter externamente os dados de identificação, procedência, número do lote, validade e número de registro no Ministério da Saúde.</t>
  </si>
  <si>
    <t>Vassoura com cerdas de piaçava; com base de 20 (vinte) centímetros; com cabo de madeira.</t>
  </si>
  <si>
    <t>Repelente de insetos spray 200 ml</t>
  </si>
  <si>
    <t>TOTAL MENSAL POR EMPREGADO (4 ASG)</t>
  </si>
  <si>
    <t>Quantidade por semestre</t>
  </si>
  <si>
    <t>Quantidade total por ano</t>
  </si>
  <si>
    <t xml:space="preserve">Valor Unitário </t>
  </si>
  <si>
    <t>R$ Total Anual</t>
  </si>
  <si>
    <t>R$ Mensal por empregado</t>
  </si>
  <si>
    <t>Calça, confeccionada em tecido brim, com elástico total e cordão para amarrar, 100% algodão, com dois bolsos frontais</t>
  </si>
  <si>
    <t>Camisa de malha, mangas curtas, com logotipo da empresa gravado</t>
  </si>
  <si>
    <t>Calçado: material sintético similar ao couro, na cor preta, com forração em tecido sintético</t>
  </si>
  <si>
    <t>Crachá com foto</t>
  </si>
  <si>
    <t>Botas de borracha cano longo , solado antiderrapante,  para atividades com água, cor preta.(somente para o Banheirista)</t>
  </si>
  <si>
    <t>TOTAL MENSAL POR EMPREGADO</t>
  </si>
  <si>
    <t>QUANTIDADE 60 MESES</t>
  </si>
  <si>
    <t>QUANTIDADE 12 MESES</t>
  </si>
  <si>
    <t xml:space="preserve">VALOR UNITÁRIO </t>
  </si>
  <si>
    <t>VALOR ANUAL</t>
  </si>
  <si>
    <t>VIDA UTIL (ANOS)</t>
  </si>
  <si>
    <t>DEPRECIAÇÃO</t>
  </si>
  <si>
    <t>VALOR DEPRECIAÇÃO</t>
  </si>
  <si>
    <t>VALOR MENSAL POR FUNCIONÁRIO</t>
  </si>
  <si>
    <t>Aspirador de pó profissional - Rodas para transporte - Suporte para cabo elétrico – Potência minima (W): 1200; Capacidade do Saco Descartável mínima de: 10 litros; Tensão (V): 110Volts., o equipamento deverá ser equipado com ao menos 1 filtro de pó</t>
  </si>
  <si>
    <t>Balde plástico 10 litros - Especificação técnica: balde – capacidade mínima para 10 (dez) litros; confeccionado em plástico; alça em metal.</t>
  </si>
  <si>
    <t>_</t>
  </si>
  <si>
    <t>Borrifador plástico, com gatilho, com aproximadamente 500 ml</t>
  </si>
  <si>
    <t>Capa para chuva, confeccionada em tecido impermeável,PVC,  com capuz e mangas, fechamento em botões de pressão e soldada eletronicamente. (EPI)</t>
  </si>
  <si>
    <t>Carrinho de mão com caçamba em chapa aço galvanizado, 60 litros, pneu com câmara.</t>
  </si>
  <si>
    <t>Cavadeira articulada material aço, cabo de madeira de 150 cm</t>
  </si>
  <si>
    <t>Cavadeira tipo alavanca com cabo de madeira</t>
  </si>
  <si>
    <t xml:space="preserve">Desentupidor de vaso sanitário, bocal plástico ﬂexível com cabo de madeira, comprimento de 50 cm.  </t>
  </si>
  <si>
    <t>Escada de Aluminio com 8 degraus</t>
  </si>
  <si>
    <t>Escova para roupa, confeccionada em madeira com cerdas de nylon.</t>
  </si>
  <si>
    <t>Espanador de penas com cabo de 40cm</t>
  </si>
  <si>
    <t>Extensão elétrica de 30 metros 2 x 2,50 mm com carretel com plug macho e fêmea nas extremidades</t>
  </si>
  <si>
    <t>Facão 18 polegadas de aço com cabo de plástico.</t>
  </si>
  <si>
    <t>Foice, cabo de madeira</t>
  </si>
  <si>
    <t xml:space="preserve"> 
Lixeira, material polietileno, capacidade 10 litros, formato cilíndrico, cor preto.</t>
  </si>
  <si>
    <t>Lixeira ( contêiner ) com capacidade de 120 litros, com tampa e com 02 rodas, cor verde</t>
  </si>
  <si>
    <t>Lixeira com tampa basculante, material plástico, capacidade 60 litros</t>
  </si>
  <si>
    <t>Luva de PVC sem forro , aplicação higienização e limpeza, uso profissional. (EPI)</t>
  </si>
  <si>
    <t>par</t>
  </si>
  <si>
    <t>Luvas para procedimentos não cirúrgicos, látex, descartável. (EPI)</t>
  </si>
  <si>
    <t>cx com 100 unidades</t>
  </si>
  <si>
    <t>Mangueira de jardim com esguicho para engate rosqueado com sistema abre e fecha, comprimento 100 Metros</t>
  </si>
  <si>
    <t>Máscara multiuso, descartável material TNT. (EPI)</t>
  </si>
  <si>
    <t>Óculos de Proteção. (EPI)</t>
  </si>
  <si>
    <t>Pá Coletora Lixo Material Coletor: Plástico , Material Cabo: Madeira , Comprimento Cabo: 80 CM, Aplicação: Limpeza,  Cabo E Coletor Em Ângulo De 90º</t>
  </si>
  <si>
    <t>Ancinho Jardinagem Material: Chapa Ferro , Quantidade Dentes: 22 , cabo de madeira.</t>
  </si>
  <si>
    <t>Rodo com cabo de primeira qualidade, rosqueável de 1,20 de comprimento, revestido com plástico, base de madeira de 60 cm, com dupla borracha </t>
  </si>
  <si>
    <t>Saboneteira (Dispenser) em material plástico abs, para fixação em parede, cor branca. (para utilizar o sabonete líquido fornecido pela empresa)</t>
  </si>
  <si>
    <t>Vassoura com cerdas de pelo sintético; com base de 60 (sessenta) centímetros; com cabo de madeira.</t>
  </si>
  <si>
    <t>Vassoura p/ limpeza de vaso sanitário, cerdas de náilon. Especificação técnica: escova para limpeza - com cerdas de nylon; para limpeza em geral; cabo em plástico .</t>
  </si>
  <si>
    <t>Vassoura para limpeza de teto, Cabo: Madeira , Tipo: Vasculho, Comprimento Cabo: 300 cm</t>
  </si>
  <si>
    <t>Enxada Material: Aço Carbono , Largura: 296 MM, Material Cabo: Madeira , Comprimento Cabo: 150 C</t>
  </si>
  <si>
    <t>Pá Material Cabo: Madeira , Aplicação: Construção Civil , Material: Aço , Formato: De Bico , Tamanho: 300 MM, Comprimento Cabo: 1,30</t>
  </si>
  <si>
    <t>Tesoura Poda Material Lâmina: Aço  Material Cabo: Madeira, Tipo Uso: Para Cerca Viva , Aplicação: Jardinagem</t>
  </si>
  <si>
    <t>VALOR TOTAL MENSAL POR FUNCIONÁRIO (4 ASG)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</si>
</sst>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&quot; &quot;#,##0.00&quot; &quot;;&quot;-&quot;#,##0.00&quot; &quot;;&quot;-&quot;00&quot; &quot;;&quot; &quot;@&quot; &quot;"/>
    <numFmt numFmtId="165" formatCode="0.000"/>
    <numFmt numFmtId="166" formatCode="&quot; &quot;0&quot; &quot;;&quot;-&quot;0&quot; &quot;;&quot;-&quot;00&quot; &quot;;&quot; &quot;@&quot; &quot;"/>
    <numFmt numFmtId="167" formatCode="&quot; &quot;#,##0.000&quot; &quot;;&quot;-&quot;#,##0.000&quot; &quot;;&quot;-&quot;00&quot; &quot;;&quot; &quot;@&quot; &quot;"/>
    <numFmt numFmtId="168" formatCode="&quot; &quot;[$R$-416]&quot; &quot;#,##0.00&quot; &quot;;&quot;-&quot;[$R$-416]&quot; &quot;#,##0.00&quot; &quot;;&quot; &quot;[$R$-416]&quot; -&quot;#&quot; &quot;;&quot; &quot;@&quot; &quot;"/>
    <numFmt numFmtId="169" formatCode="[$R$-409]&quot; &quot;#,##0.00;[Red]&quot;-&quot;[$R$-409]&quot; &quot;#,##0.00"/>
    <numFmt numFmtId="170" formatCode="&quot; &quot;#,##0.00&quot; &quot;;&quot; (&quot;#,##0.00&quot;)&quot;;&quot;-&quot;00&quot; &quot;;&quot; &quot;@&quot; &quot;"/>
    <numFmt numFmtId="171" formatCode="&quot; R$ &quot;#,##0.00&quot; &quot;;&quot; R$ (&quot;#,##0.00&quot;)&quot;;&quot; R$ -&quot;00&quot; &quot;;&quot; &quot;@&quot; &quot;"/>
    <numFmt numFmtId="172" formatCode="#,##0.00&quot; &quot;;#,##0.00&quot; &quot;;&quot;-&quot;#&quot; &quot;;&quot; &quot;@&quot; &quot;"/>
    <numFmt numFmtId="173" formatCode="#,##0.00&quot; &quot;;#,##0.00&quot; &quot;;&quot;-&quot;#&quot; &quot;;&quot; &quot;@"/>
    <numFmt numFmtId="174" formatCode="[$R$-416]#,##0.00&quot; &quot;;&quot;-&quot;[$R$-416]#,##0.00&quot; &quot;;[$R$-416]&quot;-&quot;00&quot; &quot;;&quot; &quot;@&quot; &quot;"/>
    <numFmt numFmtId="175" formatCode="0.000%"/>
    <numFmt numFmtId="176" formatCode="[$R$-416]&quot; &quot;#,##0.00"/>
    <numFmt numFmtId="177" formatCode="[$R$-416]&quot; &quot;#,##0.00;[Red]&quot;-&quot;[$R$-416]&quot; &quot;#,##0.00"/>
    <numFmt numFmtId="178" formatCode="[$R$-416]&quot; &quot;#,##0.00;[Red][$R$-416]&quot; &quot;#,##0.00"/>
    <numFmt numFmtId="179" formatCode="&quot; &quot;[$R$-416]#,##0.00&quot; &quot;;[$-416]&quot;-R$&quot;#,##0.00&quot; &quot;;&quot; &quot;[$R$-416]&quot;-&quot;#&quot; &quot;;&quot; &quot;@&quot; &quot;"/>
    <numFmt numFmtId="180" formatCode="&quot; &quot;#,##0&quot; &quot;;&quot;-&quot;#,##0&quot; &quot;;&quot; -&quot;#&quot; &quot;;&quot; &quot;@&quot; &quot;"/>
    <numFmt numFmtId="181" formatCode="[$R$-409]&quot; &quot;#,##0.00"/>
    <numFmt numFmtId="182" formatCode="[$R$-416]&quot; &quot;#,##0.00&quot; &quot;;&quot;-&quot;[$R$-416]&quot; &quot;#,##0.00&quot; &quot;;[$R$-416]&quot; -&quot;00&quot; &quot;;&quot; &quot;@&quot; &quot;"/>
    <numFmt numFmtId="183" formatCode="#,##0.000"/>
    <numFmt numFmtId="184" formatCode="[$R$-416]#,##0.00&quot; &quot;;&quot;-&quot;[$R$-416]#,##0.00&quot; &quot;;[$R$-416]&quot;-&quot;#&quot; &quot;;&quot; &quot;@&quot; &quot;"/>
    <numFmt numFmtId="185" formatCode="&quot; &quot;[$R$-416]&quot; &quot;#,##0.00&quot; &quot;;&quot;-&quot;[$R$-416]&quot; &quot;#,##0.00&quot; &quot;;&quot; &quot;[$R$-416]&quot; -&quot;00&quot; &quot;;&quot; &quot;@&quot; &quot;"/>
    <numFmt numFmtId="186" formatCode="&quot; &quot;#,##0.00&quot; &quot;;&quot;-&quot;#,##0.00&quot; &quot;;&quot; -&quot;#&quot; &quot;;&quot; &quot;@&quot; &quot;"/>
    <numFmt numFmtId="187" formatCode="&quot; &quot;#,##0.00&quot; &quot;;&quot;-&quot;#,##0.00&quot; &quot;;&quot; -&quot;00&quot; &quot;;&quot; &quot;@&quot; &quot;"/>
    <numFmt numFmtId="188" formatCode="[$R$-416]\ #,##0.00;[Red][$R$-416]\ #,##0.00"/>
  </numFmts>
  <fonts count="64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CC0000"/>
      <name val="Calibri"/>
      <family val="2"/>
    </font>
    <font>
      <i/>
      <sz val="11"/>
      <color rgb="FF7F7F7F"/>
      <name val="Calibri"/>
      <family val="2"/>
    </font>
    <font>
      <i/>
      <sz val="11"/>
      <color rgb="FF808080"/>
      <name val="Calibri"/>
      <family val="2"/>
    </font>
    <font>
      <sz val="11"/>
      <color rgb="FF006600"/>
      <name val="Calibri"/>
      <family val="2"/>
    </font>
    <font>
      <b/>
      <sz val="24"/>
      <color rgb="FF000000"/>
      <name val="Calibri"/>
      <family val="2"/>
    </font>
    <font>
      <b/>
      <sz val="18"/>
      <color rgb="FF000000"/>
      <name val="Calibri"/>
      <family val="2"/>
    </font>
    <font>
      <b/>
      <sz val="12"/>
      <color rgb="FF000000"/>
      <name val="Calibri"/>
      <family val="2"/>
    </font>
    <font>
      <u/>
      <sz val="11"/>
      <color rgb="FF0000EE"/>
      <name val="Calibri"/>
      <family val="2"/>
    </font>
    <font>
      <sz val="11"/>
      <color rgb="FF996600"/>
      <name val="Calibri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333333"/>
      <name val="Calibri"/>
      <family val="2"/>
    </font>
    <font>
      <b/>
      <i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sz val="2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6"/>
      <color rgb="FFFF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6"/>
      <color rgb="FF000000"/>
      <name val="Arial"/>
      <family val="2"/>
    </font>
    <font>
      <sz val="16"/>
      <color rgb="FF000000"/>
      <name val="Arial"/>
      <family val="2"/>
    </font>
    <font>
      <i/>
      <sz val="10"/>
      <color rgb="FF000000"/>
      <name val="Arial"/>
      <family val="2"/>
    </font>
    <font>
      <b/>
      <sz val="11"/>
      <color rgb="FFFF0000"/>
      <name val="Arial"/>
      <family val="2"/>
    </font>
    <font>
      <sz val="10"/>
      <color rgb="FF7F7F7F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Arial"/>
      <family val="2"/>
    </font>
    <font>
      <b/>
      <sz val="16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</font>
    <font>
      <b/>
      <sz val="14"/>
      <color rgb="FFFFFFFF"/>
      <name val="Calibri"/>
      <family val="2"/>
    </font>
    <font>
      <sz val="12"/>
      <color rgb="FF7030A0"/>
      <name val="Arial"/>
      <family val="2"/>
    </font>
    <font>
      <sz val="12"/>
      <color rgb="FF7030A0"/>
      <name val="Calibri"/>
      <family val="2"/>
    </font>
    <font>
      <b/>
      <sz val="12"/>
      <color rgb="FFFFFFFF"/>
      <name val="Calibri"/>
      <family val="2"/>
    </font>
    <font>
      <sz val="14"/>
      <color rgb="FF000000"/>
      <name val="Times New Roman"/>
      <family val="1"/>
    </font>
    <font>
      <sz val="14"/>
      <color rgb="FF000000"/>
      <name val="Calibri"/>
      <family val="2"/>
    </font>
    <font>
      <u/>
      <sz val="12"/>
      <color rgb="FF000000"/>
      <name val="Arial"/>
      <family val="2"/>
    </font>
    <font>
      <b/>
      <sz val="11"/>
      <color rgb="FFFF0000"/>
      <name val="Calibri"/>
      <family val="2"/>
    </font>
    <font>
      <b/>
      <u val="double"/>
      <sz val="10"/>
      <color rgb="FF000000"/>
      <name val="Arial"/>
      <family val="2"/>
    </font>
    <font>
      <b/>
      <sz val="11"/>
      <color rgb="FF000000"/>
      <name val="Aptos Narrow"/>
      <scheme val="minor"/>
    </font>
    <font>
      <sz val="11"/>
      <color rgb="FF000000"/>
      <name val="Aptos Narrow"/>
      <scheme val="minor"/>
    </font>
    <font>
      <sz val="10"/>
      <color theme="1"/>
      <name val="Arial"/>
      <family val="2"/>
    </font>
    <font>
      <b/>
      <u/>
      <sz val="10"/>
      <color rgb="FF000000"/>
      <name val="Arial"/>
      <family val="2"/>
    </font>
    <font>
      <sz val="10"/>
      <color rgb="FF333333"/>
      <name val="Segoe UI"/>
      <charset val="1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3"/>
      <color rgb="FF000000"/>
      <name val="Calibri"/>
    </font>
    <font>
      <sz val="12"/>
      <color theme="1"/>
      <name val="Calibri"/>
      <family val="2"/>
    </font>
    <font>
      <b/>
      <sz val="14"/>
      <color theme="0"/>
      <name val="Calibri"/>
    </font>
    <font>
      <b/>
      <sz val="12"/>
      <color theme="1"/>
      <name val="Calibri"/>
    </font>
    <font>
      <b/>
      <sz val="11"/>
      <color theme="1"/>
      <name val="Calibri"/>
    </font>
  </fonts>
  <fills count="2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D0CECE"/>
        <bgColor rgb="FFD0CECE"/>
      </patternFill>
    </fill>
    <fill>
      <patternFill patternType="solid">
        <fgColor rgb="FFAEAAAA"/>
        <bgColor rgb="FFAEAAAA"/>
      </patternFill>
    </fill>
    <fill>
      <patternFill patternType="solid">
        <fgColor rgb="FFDDEBF7"/>
        <bgColor rgb="FFDDEBF7"/>
      </patternFill>
    </fill>
    <fill>
      <patternFill patternType="solid">
        <fgColor rgb="FFE7E6E6"/>
        <bgColor rgb="FFE7E6E6"/>
      </patternFill>
    </fill>
    <fill>
      <patternFill patternType="solid">
        <fgColor rgb="FFFFF200"/>
        <bgColor rgb="FFFFF200"/>
      </patternFill>
    </fill>
    <fill>
      <patternFill patternType="solid">
        <fgColor rgb="FFFFD965"/>
        <bgColor rgb="FFFFD965"/>
      </patternFill>
    </fill>
    <fill>
      <patternFill patternType="solid">
        <fgColor rgb="FFFEF2CB"/>
        <bgColor rgb="FFFEF2CB"/>
      </patternFill>
    </fill>
    <fill>
      <patternFill patternType="solid">
        <fgColor rgb="FFBBBBBB"/>
        <bgColor rgb="FFBBBBBB"/>
      </patternFill>
    </fill>
    <fill>
      <patternFill patternType="solid">
        <fgColor rgb="FF83CCEB"/>
        <bgColor rgb="FF83CCEB"/>
      </patternFill>
    </fill>
    <fill>
      <patternFill patternType="solid">
        <fgColor rgb="FFD9D9D9"/>
        <bgColor rgb="FFD9D9D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164" fontId="1" fillId="0" borderId="0" applyFont="0" applyBorder="0" applyProtection="0"/>
    <xf numFmtId="182" fontId="1" fillId="0" borderId="0" applyFont="0" applyBorder="0" applyProtection="0"/>
    <xf numFmtId="9" fontId="1" fillId="0" borderId="0" applyFont="0" applyBorder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3" fillId="6" borderId="0" applyNumberFormat="0" applyBorder="0" applyProtection="0"/>
    <xf numFmtId="0" fontId="5" fillId="0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184" fontId="1" fillId="0" borderId="0" applyFont="0" applyBorder="0" applyProtection="0"/>
    <xf numFmtId="184" fontId="1" fillId="0" borderId="0" applyFont="0" applyBorder="0" applyProtection="0"/>
    <xf numFmtId="182" fontId="1" fillId="0" borderId="0" applyFont="0" applyBorder="0" applyProtection="0"/>
    <xf numFmtId="182" fontId="1" fillId="0" borderId="0" applyFont="0" applyBorder="0" applyProtection="0"/>
    <xf numFmtId="185" fontId="1" fillId="0" borderId="0" applyFont="0" applyFill="0" applyBorder="0" applyAlignment="0" applyProtection="0"/>
    <xf numFmtId="184" fontId="1" fillId="0" borderId="0" applyFont="0" applyBorder="0" applyProtection="0"/>
    <xf numFmtId="182" fontId="1" fillId="0" borderId="0" applyFont="0" applyBorder="0" applyProtection="0"/>
    <xf numFmtId="0" fontId="12" fillId="8" borderId="0" applyNumberFormat="0" applyBorder="0" applyProtection="0"/>
    <xf numFmtId="0" fontId="13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3" fillId="0" borderId="0" applyNumberFormat="0" applyBorder="0" applyProtection="0"/>
    <xf numFmtId="0" fontId="13" fillId="0" borderId="0" applyNumberFormat="0" applyBorder="0" applyProtection="0"/>
    <xf numFmtId="0" fontId="13" fillId="0" borderId="0" applyNumberFormat="0" applyBorder="0" applyProtection="0"/>
    <xf numFmtId="0" fontId="13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5" fillId="8" borderId="1" applyNumberFormat="0" applyProtection="0"/>
    <xf numFmtId="9" fontId="1" fillId="0" borderId="0" applyFont="0" applyBorder="0" applyProtection="0"/>
    <xf numFmtId="9" fontId="1" fillId="0" borderId="0" applyFont="0" applyFill="0" applyBorder="0" applyAlignment="0" applyProtection="0"/>
    <xf numFmtId="9" fontId="1" fillId="0" borderId="0" applyFont="0" applyBorder="0" applyProtection="0"/>
    <xf numFmtId="9" fontId="1" fillId="0" borderId="0" applyFont="0" applyBorder="0" applyProtection="0"/>
    <xf numFmtId="0" fontId="1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172" fontId="1" fillId="0" borderId="0" applyFont="0" applyBorder="0" applyProtection="0"/>
    <xf numFmtId="172" fontId="1" fillId="0" borderId="0" applyFont="0" applyBorder="0" applyProtection="0"/>
    <xf numFmtId="186" fontId="1" fillId="0" borderId="0" applyFont="0" applyFill="0" applyBorder="0" applyAlignment="0" applyProtection="0"/>
    <xf numFmtId="172" fontId="1" fillId="0" borderId="0" applyFont="0" applyBorder="0" applyProtection="0"/>
    <xf numFmtId="164" fontId="1" fillId="0" borderId="0" applyFont="0" applyBorder="0" applyProtection="0"/>
    <xf numFmtId="164" fontId="1" fillId="0" borderId="0" applyFont="0" applyBorder="0" applyProtection="0"/>
    <xf numFmtId="187" fontId="1" fillId="0" borderId="0" applyFont="0" applyFill="0" applyBorder="0" applyAlignment="0" applyProtection="0"/>
    <xf numFmtId="172" fontId="1" fillId="0" borderId="0" applyFont="0" applyBorder="0" applyProtection="0"/>
    <xf numFmtId="172" fontId="1" fillId="0" borderId="0" applyFont="0" applyBorder="0" applyProtection="0"/>
    <xf numFmtId="172" fontId="1" fillId="0" borderId="0" applyFont="0" applyBorder="0" applyProtection="0"/>
    <xf numFmtId="186" fontId="1" fillId="0" borderId="0" applyFont="0" applyFill="0" applyBorder="0" applyAlignment="0" applyProtection="0"/>
    <xf numFmtId="172" fontId="1" fillId="0" borderId="0" applyFont="0" applyBorder="0" applyProtection="0"/>
    <xf numFmtId="164" fontId="1" fillId="0" borderId="0" applyFont="0" applyBorder="0" applyProtection="0"/>
    <xf numFmtId="0" fontId="4" fillId="0" borderId="0" applyNumberFormat="0" applyBorder="0" applyProtection="0"/>
  </cellStyleXfs>
  <cellXfs count="645">
    <xf numFmtId="0" fontId="0" fillId="0" borderId="0" xfId="0"/>
    <xf numFmtId="0" fontId="0" fillId="0" borderId="0" xfId="0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164" fontId="1" fillId="0" borderId="7" xfId="1" applyBorder="1" applyAlignment="1">
      <alignment vertical="center" wrapText="1"/>
    </xf>
    <xf numFmtId="166" fontId="1" fillId="0" borderId="7" xfId="1" applyNumberFormat="1" applyBorder="1" applyAlignment="1">
      <alignment vertical="center" wrapText="1"/>
    </xf>
    <xf numFmtId="167" fontId="1" fillId="0" borderId="7" xfId="1" applyNumberFormat="1" applyBorder="1" applyAlignment="1">
      <alignment vertical="center" wrapText="1"/>
    </xf>
    <xf numFmtId="167" fontId="1" fillId="0" borderId="8" xfId="1" applyNumberForma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164" fontId="1" fillId="0" borderId="10" xfId="1" applyBorder="1" applyAlignment="1">
      <alignment vertical="center" wrapText="1"/>
    </xf>
    <xf numFmtId="166" fontId="1" fillId="0" borderId="10" xfId="1" applyNumberFormat="1" applyBorder="1" applyAlignment="1">
      <alignment vertical="center" wrapText="1"/>
    </xf>
    <xf numFmtId="167" fontId="1" fillId="0" borderId="10" xfId="1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164" fontId="1" fillId="0" borderId="13" xfId="1" applyBorder="1" applyAlignment="1">
      <alignment vertical="center" wrapText="1"/>
    </xf>
    <xf numFmtId="167" fontId="1" fillId="0" borderId="13" xfId="1" applyNumberFormat="1" applyBorder="1" applyAlignment="1">
      <alignment vertical="center" wrapText="1"/>
    </xf>
    <xf numFmtId="164" fontId="10" fillId="0" borderId="3" xfId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167" fontId="10" fillId="0" borderId="4" xfId="0" applyNumberFormat="1" applyFont="1" applyBorder="1" applyAlignment="1">
      <alignment vertical="center"/>
    </xf>
    <xf numFmtId="167" fontId="10" fillId="0" borderId="5" xfId="1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0" fillId="0" borderId="0" xfId="0" applyAlignment="1">
      <alignment vertical="center" wrapText="1"/>
    </xf>
    <xf numFmtId="164" fontId="1" fillId="0" borderId="0" xfId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4" xfId="1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164" fontId="1" fillId="0" borderId="16" xfId="1" applyBorder="1" applyAlignment="1">
      <alignment vertical="center"/>
    </xf>
    <xf numFmtId="0" fontId="0" fillId="0" borderId="16" xfId="0" applyBorder="1" applyAlignment="1">
      <alignment horizontal="center" vertical="center"/>
    </xf>
    <xf numFmtId="166" fontId="1" fillId="0" borderId="14" xfId="1" applyNumberFormat="1" applyBorder="1" applyAlignment="1">
      <alignment vertical="center"/>
    </xf>
    <xf numFmtId="0" fontId="0" fillId="0" borderId="17" xfId="0" applyBorder="1" applyAlignment="1">
      <alignment vertical="center"/>
    </xf>
    <xf numFmtId="164" fontId="1" fillId="0" borderId="0" xfId="1" applyAlignment="1">
      <alignment vertical="center"/>
    </xf>
    <xf numFmtId="0" fontId="0" fillId="0" borderId="0" xfId="0" applyAlignment="1">
      <alignment horizontal="center" vertical="center"/>
    </xf>
    <xf numFmtId="166" fontId="1" fillId="0" borderId="18" xfId="1" applyNumberFormat="1" applyBorder="1" applyAlignment="1">
      <alignment vertical="center"/>
    </xf>
    <xf numFmtId="166" fontId="2" fillId="0" borderId="19" xfId="1" applyNumberFormat="1" applyFont="1" applyBorder="1" applyAlignment="1">
      <alignment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164" fontId="1" fillId="0" borderId="25" xfId="1" applyBorder="1" applyAlignment="1">
      <alignment vertical="center"/>
    </xf>
    <xf numFmtId="166" fontId="0" fillId="0" borderId="25" xfId="0" applyNumberFormat="1" applyBorder="1" applyAlignment="1">
      <alignment vertical="center"/>
    </xf>
    <xf numFmtId="167" fontId="1" fillId="0" borderId="25" xfId="1" applyNumberFormat="1" applyBorder="1" applyAlignment="1">
      <alignment vertical="center"/>
    </xf>
    <xf numFmtId="167" fontId="1" fillId="0" borderId="26" xfId="1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164" fontId="1" fillId="0" borderId="10" xfId="1" applyBorder="1" applyAlignment="1">
      <alignment vertical="center"/>
    </xf>
    <xf numFmtId="167" fontId="1" fillId="0" borderId="10" xfId="1" applyNumberFormat="1" applyBorder="1" applyAlignment="1">
      <alignment vertical="center"/>
    </xf>
    <xf numFmtId="167" fontId="1" fillId="0" borderId="27" xfId="1" applyNumberForma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1" fillId="0" borderId="12" xfId="1" applyBorder="1" applyAlignment="1">
      <alignment vertical="center"/>
    </xf>
    <xf numFmtId="0" fontId="0" fillId="0" borderId="12" xfId="0" applyBorder="1" applyAlignment="1">
      <alignment vertical="center"/>
    </xf>
    <xf numFmtId="167" fontId="1" fillId="0" borderId="12" xfId="1" applyNumberFormat="1" applyBorder="1" applyAlignment="1">
      <alignment vertical="center"/>
    </xf>
    <xf numFmtId="167" fontId="1" fillId="0" borderId="29" xfId="1" applyNumberFormat="1" applyBorder="1" applyAlignment="1">
      <alignment vertical="center"/>
    </xf>
    <xf numFmtId="164" fontId="10" fillId="0" borderId="30" xfId="1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167" fontId="10" fillId="0" borderId="31" xfId="0" applyNumberFormat="1" applyFont="1" applyBorder="1" applyAlignment="1">
      <alignment vertical="center"/>
    </xf>
    <xf numFmtId="167" fontId="10" fillId="0" borderId="32" xfId="1" applyNumberFormat="1" applyFont="1" applyBorder="1" applyAlignment="1">
      <alignment vertical="center"/>
    </xf>
    <xf numFmtId="183" fontId="0" fillId="0" borderId="0" xfId="0" applyNumberFormat="1" applyAlignment="1">
      <alignment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164" fontId="2" fillId="0" borderId="19" xfId="1" applyFont="1" applyBorder="1" applyAlignment="1">
      <alignment horizontal="center" vertical="center" wrapText="1"/>
    </xf>
    <xf numFmtId="166" fontId="1" fillId="0" borderId="0" xfId="1" applyNumberFormat="1" applyAlignment="1">
      <alignment vertical="center"/>
    </xf>
    <xf numFmtId="0" fontId="0" fillId="0" borderId="35" xfId="0" applyBorder="1" applyAlignment="1">
      <alignment vertical="center"/>
    </xf>
    <xf numFmtId="166" fontId="1" fillId="0" borderId="36" xfId="1" applyNumberFormat="1" applyBorder="1" applyAlignment="1">
      <alignment vertical="center"/>
    </xf>
    <xf numFmtId="0" fontId="0" fillId="0" borderId="36" xfId="0" applyBorder="1" applyAlignment="1">
      <alignment horizontal="center" vertical="center"/>
    </xf>
    <xf numFmtId="166" fontId="1" fillId="0" borderId="37" xfId="1" applyNumberFormat="1" applyBorder="1" applyAlignment="1">
      <alignment vertical="center"/>
    </xf>
    <xf numFmtId="166" fontId="2" fillId="0" borderId="37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0" fillId="0" borderId="38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166" fontId="1" fillId="0" borderId="7" xfId="1" applyNumberFormat="1" applyBorder="1" applyAlignment="1">
      <alignment vertical="center"/>
    </xf>
    <xf numFmtId="165" fontId="0" fillId="0" borderId="7" xfId="0" applyNumberFormat="1" applyBorder="1" applyAlignment="1">
      <alignment vertical="center"/>
    </xf>
    <xf numFmtId="165" fontId="1" fillId="0" borderId="8" xfId="1" applyNumberFormat="1" applyBorder="1" applyAlignment="1">
      <alignment vertical="center"/>
    </xf>
    <xf numFmtId="166" fontId="1" fillId="0" borderId="10" xfId="1" applyNumberForma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65" fontId="0" fillId="0" borderId="13" xfId="0" applyNumberFormat="1" applyBorder="1" applyAlignment="1">
      <alignment vertical="center"/>
    </xf>
    <xf numFmtId="165" fontId="10" fillId="0" borderId="4" xfId="0" applyNumberFormat="1" applyFont="1" applyBorder="1" applyAlignment="1">
      <alignment vertical="center"/>
    </xf>
    <xf numFmtId="165" fontId="10" fillId="0" borderId="5" xfId="1" applyNumberFormat="1" applyFont="1" applyBorder="1" applyAlignment="1">
      <alignment vertical="center"/>
    </xf>
    <xf numFmtId="165" fontId="0" fillId="0" borderId="0" xfId="0" applyNumberFormat="1" applyAlignment="1">
      <alignment vertical="center"/>
    </xf>
    <xf numFmtId="166" fontId="2" fillId="0" borderId="2" xfId="1" applyNumberFormat="1" applyFont="1" applyBorder="1" applyAlignment="1">
      <alignment vertical="center"/>
    </xf>
    <xf numFmtId="167" fontId="1" fillId="0" borderId="8" xfId="1" applyNumberFormat="1" applyBorder="1" applyAlignment="1">
      <alignment vertical="center"/>
    </xf>
    <xf numFmtId="0" fontId="0" fillId="0" borderId="31" xfId="0" applyBorder="1" applyAlignment="1">
      <alignment vertical="center"/>
    </xf>
    <xf numFmtId="167" fontId="1" fillId="0" borderId="32" xfId="1" applyNumberFormat="1" applyBorder="1" applyAlignment="1">
      <alignment vertical="center"/>
    </xf>
    <xf numFmtId="164" fontId="10" fillId="0" borderId="38" xfId="1" applyFont="1" applyBorder="1" applyAlignment="1">
      <alignment vertical="center"/>
    </xf>
    <xf numFmtId="164" fontId="10" fillId="0" borderId="31" xfId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0" borderId="7" xfId="1" applyBorder="1" applyAlignment="1">
      <alignment vertical="center"/>
    </xf>
    <xf numFmtId="166" fontId="1" fillId="0" borderId="31" xfId="1" applyNumberFormat="1" applyBorder="1" applyAlignment="1">
      <alignment vertical="center"/>
    </xf>
    <xf numFmtId="166" fontId="10" fillId="0" borderId="4" xfId="1" applyNumberFormat="1" applyFont="1" applyBorder="1" applyAlignment="1">
      <alignment vertical="center"/>
    </xf>
    <xf numFmtId="164" fontId="10" fillId="0" borderId="4" xfId="1" applyFont="1" applyBorder="1" applyAlignment="1">
      <alignment vertical="center"/>
    </xf>
    <xf numFmtId="164" fontId="1" fillId="0" borderId="36" xfId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164" fontId="1" fillId="0" borderId="31" xfId="1" applyBorder="1" applyAlignment="1">
      <alignment vertical="center"/>
    </xf>
    <xf numFmtId="164" fontId="10" fillId="0" borderId="2" xfId="1" applyFont="1" applyBorder="1" applyAlignment="1">
      <alignment vertical="center"/>
    </xf>
    <xf numFmtId="166" fontId="10" fillId="0" borderId="34" xfId="1" applyNumberFormat="1" applyFont="1" applyBorder="1" applyAlignment="1">
      <alignment vertical="center"/>
    </xf>
    <xf numFmtId="164" fontId="10" fillId="0" borderId="33" xfId="1" applyFont="1" applyBorder="1" applyAlignment="1">
      <alignment vertical="center"/>
    </xf>
    <xf numFmtId="167" fontId="10" fillId="0" borderId="19" xfId="1" applyNumberFormat="1" applyFont="1" applyBorder="1" applyAlignment="1">
      <alignment vertical="center"/>
    </xf>
    <xf numFmtId="166" fontId="1" fillId="0" borderId="25" xfId="1" applyNumberFormat="1" applyBorder="1" applyAlignment="1">
      <alignment vertical="center"/>
    </xf>
    <xf numFmtId="167" fontId="10" fillId="0" borderId="4" xfId="1" applyNumberFormat="1" applyFont="1" applyBorder="1" applyAlignment="1">
      <alignment vertical="center"/>
    </xf>
    <xf numFmtId="164" fontId="1" fillId="0" borderId="22" xfId="1" applyBorder="1" applyAlignment="1">
      <alignment vertical="center"/>
    </xf>
    <xf numFmtId="166" fontId="0" fillId="0" borderId="22" xfId="0" applyNumberFormat="1" applyBorder="1" applyAlignment="1">
      <alignment vertical="center"/>
    </xf>
    <xf numFmtId="166" fontId="1" fillId="0" borderId="22" xfId="1" applyNumberFormat="1" applyBorder="1" applyAlignment="1">
      <alignment vertical="center"/>
    </xf>
    <xf numFmtId="167" fontId="1" fillId="0" borderId="39" xfId="1" applyNumberFormat="1" applyBorder="1" applyAlignment="1">
      <alignment vertical="center"/>
    </xf>
    <xf numFmtId="0" fontId="0" fillId="9" borderId="0" xfId="0" applyFill="1" applyAlignment="1">
      <alignment vertical="center"/>
    </xf>
    <xf numFmtId="0" fontId="0" fillId="9" borderId="9" xfId="0" applyFill="1" applyBorder="1" applyAlignment="1">
      <alignment vertical="center"/>
    </xf>
    <xf numFmtId="0" fontId="0" fillId="9" borderId="10" xfId="0" applyFill="1" applyBorder="1" applyAlignment="1">
      <alignment vertical="center" wrapText="1"/>
    </xf>
    <xf numFmtId="0" fontId="0" fillId="9" borderId="10" xfId="0" applyFill="1" applyBorder="1" applyAlignment="1">
      <alignment horizontal="center" vertical="center" wrapText="1"/>
    </xf>
    <xf numFmtId="168" fontId="0" fillId="9" borderId="10" xfId="0" applyNumberFormat="1" applyFill="1" applyBorder="1" applyAlignment="1">
      <alignment vertical="center"/>
    </xf>
    <xf numFmtId="168" fontId="0" fillId="9" borderId="27" xfId="0" applyNumberFormat="1" applyFill="1" applyBorder="1" applyAlignment="1">
      <alignment vertical="center"/>
    </xf>
    <xf numFmtId="0" fontId="18" fillId="9" borderId="0" xfId="0" applyFont="1" applyFill="1" applyAlignment="1">
      <alignment vertical="center"/>
    </xf>
    <xf numFmtId="0" fontId="0" fillId="9" borderId="28" xfId="0" applyFill="1" applyBorder="1" applyAlignment="1">
      <alignment vertical="center"/>
    </xf>
    <xf numFmtId="0" fontId="0" fillId="9" borderId="13" xfId="0" applyFill="1" applyBorder="1" applyAlignment="1">
      <alignment vertical="center" wrapText="1"/>
    </xf>
    <xf numFmtId="0" fontId="0" fillId="9" borderId="13" xfId="0" applyFill="1" applyBorder="1" applyAlignment="1">
      <alignment horizontal="center" vertical="center" wrapText="1"/>
    </xf>
    <xf numFmtId="168" fontId="0" fillId="9" borderId="13" xfId="0" applyNumberFormat="1" applyFill="1" applyBorder="1" applyAlignment="1">
      <alignment vertical="center"/>
    </xf>
    <xf numFmtId="168" fontId="0" fillId="9" borderId="40" xfId="0" applyNumberFormat="1" applyFill="1" applyBorder="1" applyAlignment="1">
      <alignment vertical="center"/>
    </xf>
    <xf numFmtId="0" fontId="2" fillId="9" borderId="24" xfId="0" applyFont="1" applyFill="1" applyBorder="1" applyAlignment="1">
      <alignment horizontal="center" vertical="center" wrapText="1"/>
    </xf>
    <xf numFmtId="168" fontId="0" fillId="9" borderId="26" xfId="0" applyNumberFormat="1" applyFill="1" applyBorder="1" applyAlignment="1">
      <alignment vertical="center"/>
    </xf>
    <xf numFmtId="168" fontId="0" fillId="9" borderId="29" xfId="0" applyNumberFormat="1" applyFill="1" applyBorder="1" applyAlignment="1">
      <alignment vertical="center"/>
    </xf>
    <xf numFmtId="0" fontId="2" fillId="9" borderId="0" xfId="0" applyFont="1" applyFill="1" applyAlignment="1">
      <alignment vertical="center"/>
    </xf>
    <xf numFmtId="0" fontId="0" fillId="9" borderId="9" xfId="0" applyFill="1" applyBorder="1" applyAlignment="1">
      <alignment vertical="center" wrapText="1"/>
    </xf>
    <xf numFmtId="0" fontId="0" fillId="9" borderId="28" xfId="0" applyFill="1" applyBorder="1" applyAlignment="1">
      <alignment vertical="center" wrapText="1"/>
    </xf>
    <xf numFmtId="169" fontId="0" fillId="9" borderId="29" xfId="0" applyNumberFormat="1" applyFill="1" applyBorder="1" applyAlignment="1">
      <alignment vertical="center"/>
    </xf>
    <xf numFmtId="0" fontId="19" fillId="9" borderId="0" xfId="0" applyFont="1" applyFill="1" applyAlignment="1">
      <alignment vertical="center"/>
    </xf>
    <xf numFmtId="0" fontId="2" fillId="9" borderId="25" xfId="0" applyFont="1" applyFill="1" applyBorder="1" applyAlignment="1">
      <alignment horizontal="center" vertical="center" wrapText="1"/>
    </xf>
    <xf numFmtId="0" fontId="2" fillId="9" borderId="26" xfId="0" applyFont="1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168" fontId="0" fillId="9" borderId="10" xfId="0" applyNumberFormat="1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9" fontId="0" fillId="9" borderId="10" xfId="0" applyNumberForma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 wrapText="1"/>
    </xf>
    <xf numFmtId="168" fontId="0" fillId="9" borderId="13" xfId="0" applyNumberFormat="1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9" fontId="0" fillId="9" borderId="13" xfId="0" applyNumberFormat="1" applyFill="1" applyBorder="1" applyAlignment="1">
      <alignment horizontal="center" vertical="center"/>
    </xf>
    <xf numFmtId="168" fontId="0" fillId="9" borderId="0" xfId="0" applyNumberFormat="1" applyFill="1" applyAlignment="1">
      <alignment vertical="center"/>
    </xf>
    <xf numFmtId="0" fontId="2" fillId="9" borderId="4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2" fillId="9" borderId="39" xfId="0" applyFont="1" applyFill="1" applyBorder="1" applyAlignment="1">
      <alignment horizontal="center" vertical="center" wrapText="1"/>
    </xf>
    <xf numFmtId="0" fontId="0" fillId="9" borderId="24" xfId="0" applyFill="1" applyBorder="1" applyAlignment="1">
      <alignment horizontal="center" vertical="center" wrapText="1"/>
    </xf>
    <xf numFmtId="0" fontId="0" fillId="9" borderId="25" xfId="0" applyFill="1" applyBorder="1" applyAlignment="1">
      <alignment horizontal="left" vertical="center" wrapText="1"/>
    </xf>
    <xf numFmtId="0" fontId="0" fillId="9" borderId="25" xfId="0" applyFill="1" applyBorder="1" applyAlignment="1">
      <alignment horizontal="center" vertical="center" wrapText="1"/>
    </xf>
    <xf numFmtId="168" fontId="0" fillId="9" borderId="25" xfId="0" applyNumberFormat="1" applyFill="1" applyBorder="1" applyAlignment="1">
      <alignment horizontal="center" vertical="center"/>
    </xf>
    <xf numFmtId="0" fontId="0" fillId="9" borderId="25" xfId="0" applyFill="1" applyBorder="1" applyAlignment="1">
      <alignment horizontal="center" vertical="center"/>
    </xf>
    <xf numFmtId="168" fontId="0" fillId="9" borderId="26" xfId="0" applyNumberFormat="1" applyFill="1" applyBorder="1" applyAlignment="1">
      <alignment horizontal="center" vertical="center"/>
    </xf>
    <xf numFmtId="0" fontId="0" fillId="9" borderId="10" xfId="0" applyFill="1" applyBorder="1" applyAlignment="1">
      <alignment horizontal="left" vertical="center" wrapText="1"/>
    </xf>
    <xf numFmtId="168" fontId="0" fillId="9" borderId="27" xfId="0" applyNumberFormat="1" applyFill="1" applyBorder="1" applyAlignment="1">
      <alignment horizontal="center" vertical="center"/>
    </xf>
    <xf numFmtId="0" fontId="0" fillId="9" borderId="13" xfId="0" applyFill="1" applyBorder="1" applyAlignment="1">
      <alignment horizontal="left" vertical="center" wrapText="1"/>
    </xf>
    <xf numFmtId="168" fontId="0" fillId="9" borderId="40" xfId="0" applyNumberFormat="1" applyFill="1" applyBorder="1" applyAlignment="1">
      <alignment horizontal="center" vertical="center"/>
    </xf>
    <xf numFmtId="168" fontId="2" fillId="9" borderId="26" xfId="0" applyNumberFormat="1" applyFont="1" applyFill="1" applyBorder="1" applyAlignment="1">
      <alignment vertical="center" wrapText="1"/>
    </xf>
    <xf numFmtId="168" fontId="2" fillId="9" borderId="27" xfId="0" applyNumberFormat="1" applyFont="1" applyFill="1" applyBorder="1" applyAlignment="1">
      <alignment vertical="center" wrapText="1"/>
    </xf>
    <xf numFmtId="168" fontId="2" fillId="9" borderId="29" xfId="0" applyNumberFormat="1" applyFont="1" applyFill="1" applyBorder="1" applyAlignment="1">
      <alignment vertical="center" wrapText="1"/>
    </xf>
    <xf numFmtId="0" fontId="0" fillId="9" borderId="0" xfId="0" applyFill="1" applyAlignment="1">
      <alignment horizontal="center" vertical="center"/>
    </xf>
    <xf numFmtId="0" fontId="10" fillId="9" borderId="0" xfId="0" applyFont="1" applyFill="1" applyAlignment="1">
      <alignment vertical="center"/>
    </xf>
    <xf numFmtId="0" fontId="2" fillId="9" borderId="41" xfId="0" applyFont="1" applyFill="1" applyBorder="1" applyAlignment="1">
      <alignment vertical="center" wrapText="1"/>
    </xf>
    <xf numFmtId="0" fontId="2" fillId="9" borderId="22" xfId="0" applyFont="1" applyFill="1" applyBorder="1" applyAlignment="1">
      <alignment vertical="center" wrapText="1"/>
    </xf>
    <xf numFmtId="0" fontId="2" fillId="9" borderId="39" xfId="0" applyFont="1" applyFill="1" applyBorder="1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0" fillId="9" borderId="25" xfId="0" applyFill="1" applyBorder="1" applyAlignment="1">
      <alignment vertical="center" wrapText="1"/>
    </xf>
    <xf numFmtId="168" fontId="0" fillId="9" borderId="10" xfId="0" applyNumberFormat="1" applyFill="1" applyBorder="1" applyAlignment="1">
      <alignment horizontal="center" vertical="center" wrapText="1"/>
    </xf>
    <xf numFmtId="168" fontId="2" fillId="9" borderId="26" xfId="0" applyNumberFormat="1" applyFont="1" applyFill="1" applyBorder="1" applyAlignment="1">
      <alignment vertical="center"/>
    </xf>
    <xf numFmtId="168" fontId="2" fillId="9" borderId="27" xfId="0" applyNumberFormat="1" applyFont="1" applyFill="1" applyBorder="1" applyAlignment="1">
      <alignment vertical="center"/>
    </xf>
    <xf numFmtId="169" fontId="2" fillId="9" borderId="29" xfId="0" applyNumberFormat="1" applyFont="1" applyFill="1" applyBorder="1" applyAlignment="1">
      <alignment vertical="center"/>
    </xf>
    <xf numFmtId="0" fontId="14" fillId="9" borderId="0" xfId="31" applyFont="1" applyFill="1" applyAlignment="1">
      <alignment horizontal="center" vertical="center"/>
    </xf>
    <xf numFmtId="0" fontId="14" fillId="9" borderId="0" xfId="31" applyFont="1" applyFill="1" applyAlignment="1">
      <alignment vertical="center"/>
    </xf>
    <xf numFmtId="0" fontId="20" fillId="9" borderId="0" xfId="31" applyFont="1" applyFill="1" applyAlignment="1">
      <alignment vertical="center"/>
    </xf>
    <xf numFmtId="0" fontId="22" fillId="9" borderId="0" xfId="31" applyFont="1" applyFill="1" applyAlignment="1">
      <alignment horizontal="center" vertical="center"/>
    </xf>
    <xf numFmtId="0" fontId="23" fillId="10" borderId="33" xfId="31" applyFont="1" applyFill="1" applyBorder="1" applyAlignment="1">
      <alignment horizontal="left" vertical="center"/>
    </xf>
    <xf numFmtId="0" fontId="14" fillId="10" borderId="34" xfId="31" applyFont="1" applyFill="1" applyBorder="1" applyAlignment="1">
      <alignment vertical="center"/>
    </xf>
    <xf numFmtId="0" fontId="14" fillId="10" borderId="19" xfId="31" applyFont="1" applyFill="1" applyBorder="1" applyAlignment="1">
      <alignment vertical="center"/>
    </xf>
    <xf numFmtId="0" fontId="13" fillId="9" borderId="0" xfId="31" applyFill="1" applyAlignment="1">
      <alignment vertical="center"/>
    </xf>
    <xf numFmtId="0" fontId="14" fillId="9" borderId="0" xfId="31" applyFont="1" applyFill="1" applyAlignment="1">
      <alignment horizontal="center" vertical="center" wrapText="1"/>
    </xf>
    <xf numFmtId="0" fontId="14" fillId="9" borderId="0" xfId="31" applyFont="1" applyFill="1" applyAlignment="1">
      <alignment vertical="center" wrapText="1"/>
    </xf>
    <xf numFmtId="0" fontId="26" fillId="11" borderId="33" xfId="31" applyFont="1" applyFill="1" applyBorder="1" applyAlignment="1">
      <alignment horizontal="left" vertical="center"/>
    </xf>
    <xf numFmtId="0" fontId="27" fillId="11" borderId="34" xfId="31" applyFont="1" applyFill="1" applyBorder="1" applyAlignment="1">
      <alignment horizontal="left" vertical="center"/>
    </xf>
    <xf numFmtId="0" fontId="27" fillId="11" borderId="34" xfId="31" applyFont="1" applyFill="1" applyBorder="1" applyAlignment="1">
      <alignment vertical="center"/>
    </xf>
    <xf numFmtId="0" fontId="27" fillId="11" borderId="19" xfId="31" applyFont="1" applyFill="1" applyBorder="1" applyAlignment="1">
      <alignment vertical="center"/>
    </xf>
    <xf numFmtId="0" fontId="27" fillId="9" borderId="0" xfId="31" applyFont="1" applyFill="1" applyAlignment="1">
      <alignment vertical="center"/>
    </xf>
    <xf numFmtId="0" fontId="26" fillId="9" borderId="0" xfId="31" applyFont="1" applyFill="1" applyAlignment="1">
      <alignment horizontal="center" vertical="center"/>
    </xf>
    <xf numFmtId="0" fontId="23" fillId="9" borderId="35" xfId="31" applyFont="1" applyFill="1" applyBorder="1" applyAlignment="1">
      <alignment horizontal="left" vertical="center" wrapText="1"/>
    </xf>
    <xf numFmtId="0" fontId="14" fillId="9" borderId="36" xfId="31" applyFont="1" applyFill="1" applyBorder="1" applyAlignment="1">
      <alignment horizontal="left" vertical="center" wrapText="1"/>
    </xf>
    <xf numFmtId="0" fontId="14" fillId="9" borderId="36" xfId="31" applyFont="1" applyFill="1" applyBorder="1" applyAlignment="1">
      <alignment vertical="center" wrapText="1"/>
    </xf>
    <xf numFmtId="0" fontId="14" fillId="9" borderId="37" xfId="31" applyFont="1" applyFill="1" applyBorder="1" applyAlignment="1">
      <alignment vertical="center" wrapText="1"/>
    </xf>
    <xf numFmtId="0" fontId="22" fillId="9" borderId="17" xfId="31" applyFont="1" applyFill="1" applyBorder="1" applyAlignment="1">
      <alignment horizontal="center" vertical="center"/>
    </xf>
    <xf numFmtId="0" fontId="22" fillId="9" borderId="0" xfId="31" applyFont="1" applyFill="1" applyAlignment="1">
      <alignment vertical="center"/>
    </xf>
    <xf numFmtId="0" fontId="14" fillId="9" borderId="18" xfId="31" applyFont="1" applyFill="1" applyBorder="1" applyAlignment="1">
      <alignment vertical="center"/>
    </xf>
    <xf numFmtId="0" fontId="29" fillId="9" borderId="0" xfId="31" applyFont="1" applyFill="1" applyAlignment="1">
      <alignment vertical="center"/>
    </xf>
    <xf numFmtId="0" fontId="22" fillId="9" borderId="35" xfId="31" applyFont="1" applyFill="1" applyBorder="1" applyAlignment="1">
      <alignment horizontal="center" vertical="center"/>
    </xf>
    <xf numFmtId="0" fontId="22" fillId="9" borderId="36" xfId="31" applyFont="1" applyFill="1" applyBorder="1" applyAlignment="1">
      <alignment vertical="center"/>
    </xf>
    <xf numFmtId="0" fontId="14" fillId="9" borderId="36" xfId="31" applyFont="1" applyFill="1" applyBorder="1" applyAlignment="1">
      <alignment vertical="center"/>
    </xf>
    <xf numFmtId="0" fontId="14" fillId="9" borderId="37" xfId="31" applyFont="1" applyFill="1" applyBorder="1" applyAlignment="1">
      <alignment vertical="center"/>
    </xf>
    <xf numFmtId="0" fontId="25" fillId="11" borderId="15" xfId="31" applyFont="1" applyFill="1" applyBorder="1" applyAlignment="1">
      <alignment vertical="center"/>
    </xf>
    <xf numFmtId="0" fontId="25" fillId="11" borderId="16" xfId="31" applyFont="1" applyFill="1" applyBorder="1" applyAlignment="1">
      <alignment vertical="center"/>
    </xf>
    <xf numFmtId="0" fontId="25" fillId="11" borderId="14" xfId="31" applyFont="1" applyFill="1" applyBorder="1" applyAlignment="1">
      <alignment vertical="center"/>
    </xf>
    <xf numFmtId="0" fontId="25" fillId="9" borderId="0" xfId="31" applyFont="1" applyFill="1" applyAlignment="1">
      <alignment vertical="center"/>
    </xf>
    <xf numFmtId="0" fontId="30" fillId="11" borderId="15" xfId="31" applyFont="1" applyFill="1" applyBorder="1" applyAlignment="1">
      <alignment vertical="center"/>
    </xf>
    <xf numFmtId="0" fontId="30" fillId="11" borderId="14" xfId="31" applyFont="1" applyFill="1" applyBorder="1" applyAlignment="1">
      <alignment vertical="center"/>
    </xf>
    <xf numFmtId="0" fontId="30" fillId="9" borderId="0" xfId="31" applyFont="1" applyFill="1" applyAlignment="1">
      <alignment vertical="center"/>
    </xf>
    <xf numFmtId="0" fontId="22" fillId="9" borderId="15" xfId="31" applyFont="1" applyFill="1" applyBorder="1" applyAlignment="1">
      <alignment horizontal="left" vertical="center"/>
    </xf>
    <xf numFmtId="0" fontId="22" fillId="9" borderId="16" xfId="31" applyFont="1" applyFill="1" applyBorder="1" applyAlignment="1">
      <alignment vertical="center"/>
    </xf>
    <xf numFmtId="0" fontId="22" fillId="9" borderId="14" xfId="31" applyFont="1" applyFill="1" applyBorder="1" applyAlignment="1">
      <alignment vertical="center"/>
    </xf>
    <xf numFmtId="0" fontId="22" fillId="9" borderId="35" xfId="31" applyFont="1" applyFill="1" applyBorder="1" applyAlignment="1">
      <alignment horizontal="left" vertical="center"/>
    </xf>
    <xf numFmtId="0" fontId="22" fillId="9" borderId="37" xfId="31" applyFont="1" applyFill="1" applyBorder="1" applyAlignment="1">
      <alignment vertical="center"/>
    </xf>
    <xf numFmtId="0" fontId="22" fillId="9" borderId="43" xfId="31" applyFont="1" applyFill="1" applyBorder="1" applyAlignment="1">
      <alignment horizontal="center" vertical="center"/>
    </xf>
    <xf numFmtId="0" fontId="22" fillId="9" borderId="17" xfId="31" applyFont="1" applyFill="1" applyBorder="1" applyAlignment="1">
      <alignment vertical="center"/>
    </xf>
    <xf numFmtId="0" fontId="22" fillId="9" borderId="18" xfId="31" applyFont="1" applyFill="1" applyBorder="1" applyAlignment="1">
      <alignment vertical="center"/>
    </xf>
    <xf numFmtId="0" fontId="22" fillId="9" borderId="0" xfId="31" applyFont="1" applyFill="1" applyAlignment="1">
      <alignment horizontal="right" vertical="center"/>
    </xf>
    <xf numFmtId="170" fontId="22" fillId="9" borderId="0" xfId="31" applyNumberFormat="1" applyFont="1" applyFill="1" applyAlignment="1">
      <alignment vertical="center"/>
    </xf>
    <xf numFmtId="171" fontId="22" fillId="9" borderId="0" xfId="31" applyNumberFormat="1" applyFont="1" applyFill="1" applyAlignment="1">
      <alignment vertical="center"/>
    </xf>
    <xf numFmtId="0" fontId="22" fillId="9" borderId="42" xfId="31" applyFont="1" applyFill="1" applyBorder="1" applyAlignment="1">
      <alignment horizontal="center" vertical="center"/>
    </xf>
    <xf numFmtId="0" fontId="22" fillId="9" borderId="35" xfId="31" applyFont="1" applyFill="1" applyBorder="1" applyAlignment="1">
      <alignment vertical="center"/>
    </xf>
    <xf numFmtId="14" fontId="22" fillId="9" borderId="36" xfId="31" applyNumberFormat="1" applyFont="1" applyFill="1" applyBorder="1" applyAlignment="1">
      <alignment vertical="center"/>
    </xf>
    <xf numFmtId="14" fontId="14" fillId="9" borderId="0" xfId="31" applyNumberFormat="1" applyFont="1" applyFill="1" applyAlignment="1">
      <alignment vertical="center"/>
    </xf>
    <xf numFmtId="0" fontId="31" fillId="11" borderId="33" xfId="31" applyFont="1" applyFill="1" applyBorder="1" applyAlignment="1">
      <alignment horizontal="center" vertical="center"/>
    </xf>
    <xf numFmtId="0" fontId="31" fillId="11" borderId="34" xfId="31" applyFont="1" applyFill="1" applyBorder="1" applyAlignment="1">
      <alignment vertical="center"/>
    </xf>
    <xf numFmtId="0" fontId="32" fillId="11" borderId="34" xfId="31" applyFont="1" applyFill="1" applyBorder="1" applyAlignment="1">
      <alignment vertical="center"/>
    </xf>
    <xf numFmtId="0" fontId="14" fillId="11" borderId="19" xfId="31" applyFont="1" applyFill="1" applyBorder="1" applyAlignment="1">
      <alignment vertical="center"/>
    </xf>
    <xf numFmtId="0" fontId="14" fillId="11" borderId="33" xfId="31" applyFont="1" applyFill="1" applyBorder="1" applyAlignment="1">
      <alignment vertical="center"/>
    </xf>
    <xf numFmtId="14" fontId="14" fillId="9" borderId="0" xfId="31" applyNumberFormat="1" applyFont="1" applyFill="1" applyAlignment="1">
      <alignment vertical="center" wrapText="1"/>
    </xf>
    <xf numFmtId="0" fontId="26" fillId="10" borderId="33" xfId="31" applyFont="1" applyFill="1" applyBorder="1" applyAlignment="1">
      <alignment horizontal="center" vertical="center"/>
    </xf>
    <xf numFmtId="0" fontId="26" fillId="10" borderId="33" xfId="31" applyFont="1" applyFill="1" applyBorder="1" applyAlignment="1">
      <alignment vertical="center"/>
    </xf>
    <xf numFmtId="0" fontId="33" fillId="9" borderId="0" xfId="31" applyFont="1" applyFill="1" applyAlignment="1">
      <alignment vertical="center"/>
    </xf>
    <xf numFmtId="172" fontId="33" fillId="9" borderId="0" xfId="49" applyFont="1" applyFill="1" applyAlignment="1">
      <alignment vertical="center"/>
    </xf>
    <xf numFmtId="0" fontId="23" fillId="9" borderId="0" xfId="31" applyFont="1" applyFill="1" applyAlignment="1">
      <alignment horizontal="center" vertical="center"/>
    </xf>
    <xf numFmtId="0" fontId="23" fillId="9" borderId="15" xfId="31" applyFont="1" applyFill="1" applyBorder="1" applyAlignment="1">
      <alignment horizontal="center" vertical="center"/>
    </xf>
    <xf numFmtId="0" fontId="23" fillId="9" borderId="15" xfId="31" applyFont="1" applyFill="1" applyBorder="1" applyAlignment="1">
      <alignment horizontal="left" vertical="center"/>
    </xf>
    <xf numFmtId="0" fontId="23" fillId="9" borderId="16" xfId="31" applyFont="1" applyFill="1" applyBorder="1" applyAlignment="1">
      <alignment horizontal="center" vertical="center"/>
    </xf>
    <xf numFmtId="0" fontId="23" fillId="9" borderId="14" xfId="31" applyFont="1" applyFill="1" applyBorder="1" applyAlignment="1">
      <alignment horizontal="center" vertical="center"/>
    </xf>
    <xf numFmtId="0" fontId="22" fillId="9" borderId="15" xfId="31" applyFont="1" applyFill="1" applyBorder="1" applyAlignment="1">
      <alignment horizontal="center" vertical="center"/>
    </xf>
    <xf numFmtId="0" fontId="22" fillId="9" borderId="15" xfId="31" applyFont="1" applyFill="1" applyBorder="1" applyAlignment="1">
      <alignment vertical="center"/>
    </xf>
    <xf numFmtId="0" fontId="14" fillId="9" borderId="16" xfId="31" applyFont="1" applyFill="1" applyBorder="1" applyAlignment="1">
      <alignment vertical="center"/>
    </xf>
    <xf numFmtId="0" fontId="14" fillId="9" borderId="14" xfId="31" applyFont="1" applyFill="1" applyBorder="1" applyAlignment="1">
      <alignment vertical="center"/>
    </xf>
    <xf numFmtId="173" fontId="14" fillId="9" borderId="0" xfId="31" applyNumberFormat="1" applyFont="1" applyFill="1" applyAlignment="1">
      <alignment horizontal="right" vertical="center"/>
    </xf>
    <xf numFmtId="174" fontId="14" fillId="9" borderId="0" xfId="31" applyNumberFormat="1" applyFont="1" applyFill="1" applyAlignment="1">
      <alignment horizontal="center" vertical="center"/>
    </xf>
    <xf numFmtId="0" fontId="14" fillId="9" borderId="18" xfId="31" applyFont="1" applyFill="1" applyBorder="1" applyAlignment="1">
      <alignment horizontal="center" vertical="center"/>
    </xf>
    <xf numFmtId="9" fontId="14" fillId="9" borderId="0" xfId="31" applyNumberFormat="1" applyFont="1" applyFill="1" applyAlignment="1">
      <alignment vertical="center"/>
    </xf>
    <xf numFmtId="170" fontId="14" fillId="9" borderId="18" xfId="31" applyNumberFormat="1" applyFont="1" applyFill="1" applyBorder="1" applyAlignment="1">
      <alignment vertical="center"/>
    </xf>
    <xf numFmtId="170" fontId="14" fillId="9" borderId="0" xfId="31" applyNumberFormat="1" applyFont="1" applyFill="1" applyAlignment="1">
      <alignment vertical="center"/>
    </xf>
    <xf numFmtId="0" fontId="23" fillId="9" borderId="33" xfId="31" applyFont="1" applyFill="1" applyBorder="1" applyAlignment="1">
      <alignment horizontal="center" vertical="center"/>
    </xf>
    <xf numFmtId="0" fontId="23" fillId="9" borderId="34" xfId="31" applyFont="1" applyFill="1" applyBorder="1" applyAlignment="1">
      <alignment vertical="center"/>
    </xf>
    <xf numFmtId="0" fontId="23" fillId="9" borderId="19" xfId="31" applyFont="1" applyFill="1" applyBorder="1" applyAlignment="1">
      <alignment vertical="center"/>
    </xf>
    <xf numFmtId="0" fontId="23" fillId="9" borderId="0" xfId="31" applyFont="1" applyFill="1" applyAlignment="1">
      <alignment vertical="center"/>
    </xf>
    <xf numFmtId="4" fontId="23" fillId="9" borderId="0" xfId="31" applyNumberFormat="1" applyFont="1" applyFill="1" applyAlignment="1">
      <alignment horizontal="right" vertical="center"/>
    </xf>
    <xf numFmtId="4" fontId="23" fillId="9" borderId="0" xfId="31" applyNumberFormat="1" applyFont="1" applyFill="1" applyAlignment="1">
      <alignment horizontal="center" vertical="center"/>
    </xf>
    <xf numFmtId="0" fontId="26" fillId="10" borderId="15" xfId="31" applyFont="1" applyFill="1" applyBorder="1" applyAlignment="1">
      <alignment vertical="center"/>
    </xf>
    <xf numFmtId="0" fontId="14" fillId="10" borderId="16" xfId="31" applyFont="1" applyFill="1" applyBorder="1" applyAlignment="1">
      <alignment vertical="center"/>
    </xf>
    <xf numFmtId="0" fontId="14" fillId="10" borderId="14" xfId="31" applyFont="1" applyFill="1" applyBorder="1" applyAlignment="1">
      <alignment vertical="center"/>
    </xf>
    <xf numFmtId="0" fontId="23" fillId="9" borderId="0" xfId="31" applyFont="1" applyFill="1" applyAlignment="1">
      <alignment horizontal="center" vertical="center" wrapText="1"/>
    </xf>
    <xf numFmtId="0" fontId="34" fillId="9" borderId="0" xfId="31" applyFont="1" applyFill="1" applyAlignment="1">
      <alignment horizontal="center" vertical="center" wrapText="1"/>
    </xf>
    <xf numFmtId="0" fontId="34" fillId="9" borderId="0" xfId="31" applyFont="1" applyFill="1" applyAlignment="1">
      <alignment horizontal="center" vertical="center"/>
    </xf>
    <xf numFmtId="0" fontId="23" fillId="13" borderId="33" xfId="31" applyFont="1" applyFill="1" applyBorder="1" applyAlignment="1">
      <alignment horizontal="center" vertical="center"/>
    </xf>
    <xf numFmtId="0" fontId="23" fillId="13" borderId="33" xfId="31" applyFont="1" applyFill="1" applyBorder="1" applyAlignment="1">
      <alignment vertical="center"/>
    </xf>
    <xf numFmtId="0" fontId="23" fillId="13" borderId="34" xfId="31" applyFont="1" applyFill="1" applyBorder="1" applyAlignment="1">
      <alignment vertical="center"/>
    </xf>
    <xf numFmtId="0" fontId="23" fillId="13" borderId="19" xfId="31" applyFont="1" applyFill="1" applyBorder="1" applyAlignment="1">
      <alignment vertical="center"/>
    </xf>
    <xf numFmtId="0" fontId="14" fillId="9" borderId="16" xfId="31" applyFont="1" applyFill="1" applyBorder="1" applyAlignment="1">
      <alignment horizontal="left" vertical="center"/>
    </xf>
    <xf numFmtId="0" fontId="14" fillId="9" borderId="16" xfId="31" applyFont="1" applyFill="1" applyBorder="1" applyAlignment="1">
      <alignment horizontal="center" vertical="center"/>
    </xf>
    <xf numFmtId="170" fontId="14" fillId="9" borderId="14" xfId="31" applyNumberFormat="1" applyFont="1" applyFill="1" applyBorder="1" applyAlignment="1">
      <alignment vertical="center"/>
    </xf>
    <xf numFmtId="170" fontId="23" fillId="9" borderId="0" xfId="31" applyNumberFormat="1" applyFont="1" applyFill="1" applyAlignment="1">
      <alignment vertical="center"/>
    </xf>
    <xf numFmtId="10" fontId="34" fillId="9" borderId="0" xfId="31" applyNumberFormat="1" applyFont="1" applyFill="1" applyAlignment="1">
      <alignment vertical="center"/>
    </xf>
    <xf numFmtId="170" fontId="34" fillId="9" borderId="0" xfId="31" applyNumberFormat="1" applyFont="1" applyFill="1" applyAlignment="1">
      <alignment vertical="center"/>
    </xf>
    <xf numFmtId="0" fontId="22" fillId="13" borderId="33" xfId="31" applyFont="1" applyFill="1" applyBorder="1" applyAlignment="1">
      <alignment vertical="center"/>
    </xf>
    <xf numFmtId="0" fontId="22" fillId="14" borderId="0" xfId="31" applyFont="1" applyFill="1" applyAlignment="1">
      <alignment vertical="center"/>
    </xf>
    <xf numFmtId="0" fontId="23" fillId="9" borderId="33" xfId="31" applyFont="1" applyFill="1" applyBorder="1" applyAlignment="1">
      <alignment vertical="center"/>
    </xf>
    <xf numFmtId="0" fontId="34" fillId="9" borderId="0" xfId="31" applyFont="1" applyFill="1" applyAlignment="1">
      <alignment vertical="center"/>
    </xf>
    <xf numFmtId="0" fontId="23" fillId="0" borderId="0" xfId="31" applyFont="1" applyAlignment="1">
      <alignment horizontal="center" vertical="center"/>
    </xf>
    <xf numFmtId="0" fontId="22" fillId="15" borderId="43" xfId="31" applyFont="1" applyFill="1" applyBorder="1" applyAlignment="1">
      <alignment horizontal="center" vertical="center"/>
    </xf>
    <xf numFmtId="0" fontId="22" fillId="15" borderId="0" xfId="31" applyFont="1" applyFill="1" applyAlignment="1">
      <alignment vertical="center"/>
    </xf>
    <xf numFmtId="0" fontId="35" fillId="15" borderId="0" xfId="31" applyFont="1" applyFill="1" applyAlignment="1">
      <alignment horizontal="center" vertical="center"/>
    </xf>
    <xf numFmtId="0" fontId="22" fillId="15" borderId="0" xfId="31" applyFont="1" applyFill="1" applyAlignment="1">
      <alignment horizontal="center" vertical="center"/>
    </xf>
    <xf numFmtId="0" fontId="22" fillId="15" borderId="18" xfId="31" applyFont="1" applyFill="1" applyBorder="1" applyAlignment="1">
      <alignment horizontal="center" vertical="center"/>
    </xf>
    <xf numFmtId="1" fontId="22" fillId="9" borderId="0" xfId="31" applyNumberFormat="1" applyFont="1" applyFill="1" applyAlignment="1">
      <alignment horizontal="center" vertical="center"/>
    </xf>
    <xf numFmtId="0" fontId="14" fillId="0" borderId="0" xfId="31" applyFont="1" applyAlignment="1">
      <alignment horizontal="center" vertical="center"/>
    </xf>
    <xf numFmtId="0" fontId="22" fillId="16" borderId="43" xfId="31" applyFont="1" applyFill="1" applyBorder="1" applyAlignment="1">
      <alignment horizontal="center" vertical="center"/>
    </xf>
    <xf numFmtId="0" fontId="22" fillId="16" borderId="0" xfId="31" applyFont="1" applyFill="1" applyAlignment="1">
      <alignment vertical="center"/>
    </xf>
    <xf numFmtId="0" fontId="35" fillId="16" borderId="0" xfId="31" applyFont="1" applyFill="1" applyAlignment="1">
      <alignment horizontal="center" vertical="center"/>
    </xf>
    <xf numFmtId="0" fontId="22" fillId="16" borderId="0" xfId="31" applyFont="1" applyFill="1" applyAlignment="1">
      <alignment horizontal="center" vertical="center"/>
    </xf>
    <xf numFmtId="0" fontId="22" fillId="16" borderId="18" xfId="31" applyFont="1" applyFill="1" applyBorder="1" applyAlignment="1">
      <alignment horizontal="center" vertical="center"/>
    </xf>
    <xf numFmtId="170" fontId="29" fillId="9" borderId="0" xfId="31" applyNumberFormat="1" applyFont="1" applyFill="1" applyAlignment="1">
      <alignment vertical="center"/>
    </xf>
    <xf numFmtId="170" fontId="29" fillId="0" borderId="0" xfId="31" applyNumberFormat="1" applyFont="1" applyAlignment="1">
      <alignment vertical="center"/>
    </xf>
    <xf numFmtId="173" fontId="23" fillId="9" borderId="0" xfId="31" applyNumberFormat="1" applyFont="1" applyFill="1" applyAlignment="1">
      <alignment vertical="center"/>
    </xf>
    <xf numFmtId="0" fontId="23" fillId="11" borderId="33" xfId="31" applyFont="1" applyFill="1" applyBorder="1" applyAlignment="1">
      <alignment vertical="center"/>
    </xf>
    <xf numFmtId="0" fontId="23" fillId="11" borderId="34" xfId="31" applyFont="1" applyFill="1" applyBorder="1" applyAlignment="1">
      <alignment vertical="center"/>
    </xf>
    <xf numFmtId="0" fontId="23" fillId="11" borderId="19" xfId="31" applyFont="1" applyFill="1" applyBorder="1" applyAlignment="1">
      <alignment vertical="center"/>
    </xf>
    <xf numFmtId="0" fontId="23" fillId="13" borderId="44" xfId="31" applyFont="1" applyFill="1" applyBorder="1" applyAlignment="1">
      <alignment horizontal="center" vertical="center"/>
    </xf>
    <xf numFmtId="0" fontId="23" fillId="13" borderId="16" xfId="31" applyFont="1" applyFill="1" applyBorder="1" applyAlignment="1">
      <alignment vertical="center"/>
    </xf>
    <xf numFmtId="0" fontId="23" fillId="13" borderId="14" xfId="31" applyFont="1" applyFill="1" applyBorder="1" applyAlignment="1">
      <alignment vertical="center"/>
    </xf>
    <xf numFmtId="0" fontId="22" fillId="9" borderId="44" xfId="31" applyFont="1" applyFill="1" applyBorder="1" applyAlignment="1">
      <alignment horizontal="center" vertical="center"/>
    </xf>
    <xf numFmtId="164" fontId="14" fillId="9" borderId="0" xfId="31" applyNumberFormat="1" applyFont="1" applyFill="1" applyAlignment="1">
      <alignment vertical="center"/>
    </xf>
    <xf numFmtId="10" fontId="23" fillId="9" borderId="0" xfId="31" applyNumberFormat="1" applyFont="1" applyFill="1" applyAlignment="1">
      <alignment vertical="center"/>
    </xf>
    <xf numFmtId="0" fontId="26" fillId="10" borderId="34" xfId="31" applyFont="1" applyFill="1" applyBorder="1" applyAlignment="1">
      <alignment vertical="center"/>
    </xf>
    <xf numFmtId="0" fontId="26" fillId="10" borderId="19" xfId="31" applyFont="1" applyFill="1" applyBorder="1" applyAlignment="1">
      <alignment vertical="center"/>
    </xf>
    <xf numFmtId="0" fontId="26" fillId="9" borderId="0" xfId="31" applyFont="1" applyFill="1" applyAlignment="1">
      <alignment vertical="center"/>
    </xf>
    <xf numFmtId="0" fontId="23" fillId="13" borderId="2" xfId="31" applyFont="1" applyFill="1" applyBorder="1" applyAlignment="1">
      <alignment horizontal="center" vertical="center"/>
    </xf>
    <xf numFmtId="0" fontId="14" fillId="9" borderId="0" xfId="31" applyFont="1" applyFill="1" applyAlignment="1">
      <alignment horizontal="right" vertical="center"/>
    </xf>
    <xf numFmtId="0" fontId="36" fillId="9" borderId="0" xfId="31" applyFont="1" applyFill="1" applyAlignment="1">
      <alignment vertical="center"/>
    </xf>
    <xf numFmtId="170" fontId="36" fillId="9" borderId="0" xfId="31" applyNumberFormat="1" applyFont="1" applyFill="1" applyAlignment="1">
      <alignment vertical="center"/>
    </xf>
    <xf numFmtId="164" fontId="34" fillId="9" borderId="0" xfId="31" applyNumberFormat="1" applyFont="1" applyFill="1" applyAlignment="1">
      <alignment vertical="center"/>
    </xf>
    <xf numFmtId="0" fontId="22" fillId="9" borderId="17" xfId="31" applyFont="1" applyFill="1" applyBorder="1" applyAlignment="1">
      <alignment horizontal="left" vertical="center"/>
    </xf>
    <xf numFmtId="170" fontId="37" fillId="9" borderId="0" xfId="31" applyNumberFormat="1" applyFont="1" applyFill="1" applyAlignment="1">
      <alignment vertical="center"/>
    </xf>
    <xf numFmtId="175" fontId="14" fillId="12" borderId="43" xfId="31" applyNumberFormat="1" applyFont="1" applyFill="1" applyBorder="1" applyAlignment="1">
      <alignment vertical="center"/>
    </xf>
    <xf numFmtId="170" fontId="13" fillId="9" borderId="0" xfId="31" applyNumberFormat="1" applyFill="1" applyAlignment="1">
      <alignment vertical="center"/>
    </xf>
    <xf numFmtId="170" fontId="23" fillId="9" borderId="0" xfId="31" applyNumberFormat="1" applyFont="1" applyFill="1" applyAlignment="1">
      <alignment horizontal="center" vertical="center"/>
    </xf>
    <xf numFmtId="0" fontId="22" fillId="9" borderId="2" xfId="31" applyFont="1" applyFill="1" applyBorder="1" applyAlignment="1">
      <alignment horizontal="center" vertical="center"/>
    </xf>
    <xf numFmtId="0" fontId="22" fillId="9" borderId="34" xfId="31" applyFont="1" applyFill="1" applyBorder="1" applyAlignment="1">
      <alignment vertical="center"/>
    </xf>
    <xf numFmtId="0" fontId="14" fillId="9" borderId="34" xfId="31" applyFont="1" applyFill="1" applyBorder="1" applyAlignment="1">
      <alignment vertical="center"/>
    </xf>
    <xf numFmtId="0" fontId="14" fillId="9" borderId="19" xfId="31" applyFont="1" applyFill="1" applyBorder="1" applyAlignment="1">
      <alignment vertical="center"/>
    </xf>
    <xf numFmtId="170" fontId="26" fillId="9" borderId="0" xfId="31" applyNumberFormat="1" applyFont="1" applyFill="1" applyAlignment="1">
      <alignment vertical="center"/>
    </xf>
    <xf numFmtId="0" fontId="31" fillId="11" borderId="15" xfId="31" applyFont="1" applyFill="1" applyBorder="1" applyAlignment="1">
      <alignment horizontal="center" vertical="center"/>
    </xf>
    <xf numFmtId="0" fontId="31" fillId="11" borderId="16" xfId="31" applyFont="1" applyFill="1" applyBorder="1" applyAlignment="1">
      <alignment vertical="center"/>
    </xf>
    <xf numFmtId="0" fontId="32" fillId="11" borderId="16" xfId="31" applyFont="1" applyFill="1" applyBorder="1" applyAlignment="1">
      <alignment vertical="center"/>
    </xf>
    <xf numFmtId="0" fontId="14" fillId="11" borderId="14" xfId="31" applyFont="1" applyFill="1" applyBorder="1" applyAlignment="1">
      <alignment vertical="center"/>
    </xf>
    <xf numFmtId="0" fontId="39" fillId="9" borderId="0" xfId="31" applyFont="1" applyFill="1" applyAlignment="1">
      <alignment vertical="center" wrapText="1"/>
    </xf>
    <xf numFmtId="0" fontId="41" fillId="9" borderId="0" xfId="31" applyFont="1" applyFill="1" applyAlignment="1">
      <alignment vertical="center" wrapText="1"/>
    </xf>
    <xf numFmtId="0" fontId="37" fillId="9" borderId="0" xfId="31" applyFont="1" applyFill="1" applyAlignment="1">
      <alignment vertical="center"/>
    </xf>
    <xf numFmtId="164" fontId="29" fillId="9" borderId="0" xfId="31" applyNumberFormat="1" applyFont="1" applyFill="1" applyAlignment="1">
      <alignment vertical="center"/>
    </xf>
    <xf numFmtId="164" fontId="31" fillId="9" borderId="0" xfId="31" applyNumberFormat="1" applyFont="1" applyFill="1" applyAlignment="1">
      <alignment vertical="center"/>
    </xf>
    <xf numFmtId="164" fontId="23" fillId="9" borderId="0" xfId="31" applyNumberFormat="1" applyFont="1" applyFill="1" applyAlignment="1">
      <alignment vertical="center"/>
    </xf>
    <xf numFmtId="176" fontId="13" fillId="9" borderId="0" xfId="31" applyNumberFormat="1" applyFill="1" applyAlignment="1">
      <alignment vertical="center"/>
    </xf>
    <xf numFmtId="0" fontId="27" fillId="9" borderId="0" xfId="34" applyFont="1" applyFill="1" applyAlignment="1">
      <alignment vertical="center"/>
    </xf>
    <xf numFmtId="0" fontId="43" fillId="9" borderId="0" xfId="34" applyFont="1" applyFill="1" applyAlignment="1">
      <alignment vertical="center"/>
    </xf>
    <xf numFmtId="0" fontId="44" fillId="0" borderId="0" xfId="34" applyFont="1"/>
    <xf numFmtId="179" fontId="0" fillId="0" borderId="0" xfId="0" applyNumberFormat="1" applyAlignment="1">
      <alignment vertical="center" wrapText="1"/>
    </xf>
    <xf numFmtId="0" fontId="2" fillId="17" borderId="13" xfId="0" applyFont="1" applyFill="1" applyBorder="1" applyAlignment="1">
      <alignment horizontal="center" vertical="center" wrapText="1"/>
    </xf>
    <xf numFmtId="0" fontId="2" fillId="17" borderId="45" xfId="0" applyFont="1" applyFill="1" applyBorder="1" applyAlignment="1">
      <alignment horizontal="center" vertical="center" wrapText="1"/>
    </xf>
    <xf numFmtId="0" fontId="2" fillId="17" borderId="21" xfId="0" applyFont="1" applyFill="1" applyBorder="1" applyAlignment="1">
      <alignment horizontal="center" vertical="center" wrapText="1"/>
    </xf>
    <xf numFmtId="180" fontId="1" fillId="0" borderId="10" xfId="1" applyNumberFormat="1" applyBorder="1" applyAlignment="1">
      <alignment horizontal="center" vertical="center" wrapText="1"/>
    </xf>
    <xf numFmtId="179" fontId="0" fillId="0" borderId="46" xfId="10" applyNumberFormat="1" applyFont="1" applyBorder="1" applyAlignment="1">
      <alignment horizontal="center" vertical="center" wrapText="1"/>
    </xf>
    <xf numFmtId="179" fontId="0" fillId="0" borderId="10" xfId="0" applyNumberFormat="1" applyBorder="1" applyAlignment="1">
      <alignment horizontal="center" vertical="center" wrapText="1"/>
    </xf>
    <xf numFmtId="179" fontId="17" fillId="18" borderId="10" xfId="0" applyNumberFormat="1" applyFont="1" applyFill="1" applyBorder="1" applyAlignment="1">
      <alignment horizontal="center" vertical="center" wrapText="1"/>
    </xf>
    <xf numFmtId="0" fontId="2" fillId="19" borderId="10" xfId="0" applyFont="1" applyFill="1" applyBorder="1" applyAlignment="1">
      <alignment horizontal="center" vertical="center" wrapText="1"/>
    </xf>
    <xf numFmtId="2" fontId="2" fillId="19" borderId="10" xfId="1" applyNumberFormat="1" applyFont="1" applyFill="1" applyBorder="1" applyAlignment="1">
      <alignment horizontal="center" vertical="center" wrapText="1"/>
    </xf>
    <xf numFmtId="179" fontId="2" fillId="19" borderId="46" xfId="10" applyNumberFormat="1" applyFont="1" applyFill="1" applyBorder="1" applyAlignment="1">
      <alignment horizontal="center" vertical="center" wrapText="1"/>
    </xf>
    <xf numFmtId="179" fontId="2" fillId="19" borderId="10" xfId="10" applyNumberFormat="1" applyFont="1" applyFill="1" applyBorder="1" applyAlignment="1">
      <alignment horizontal="center" vertical="center" wrapText="1"/>
    </xf>
    <xf numFmtId="0" fontId="2" fillId="19" borderId="10" xfId="10" applyFont="1" applyFill="1" applyBorder="1" applyAlignment="1">
      <alignment horizontal="center" vertical="center" wrapText="1"/>
    </xf>
    <xf numFmtId="10" fontId="2" fillId="19" borderId="10" xfId="10" applyNumberFormat="1" applyFont="1" applyFill="1" applyBorder="1" applyAlignment="1">
      <alignment horizontal="center" vertical="center" wrapText="1"/>
    </xf>
    <xf numFmtId="181" fontId="2" fillId="19" borderId="10" xfId="1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2" fontId="1" fillId="0" borderId="10" xfId="1" applyNumberFormat="1" applyBorder="1" applyAlignment="1">
      <alignment horizontal="center" vertical="center" wrapText="1"/>
    </xf>
    <xf numFmtId="179" fontId="0" fillId="0" borderId="10" xfId="10" applyNumberFormat="1" applyFont="1" applyBorder="1" applyAlignment="1">
      <alignment horizontal="center" vertical="center" wrapText="1"/>
    </xf>
    <xf numFmtId="0" fontId="0" fillId="0" borderId="10" xfId="10" applyFont="1" applyBorder="1" applyAlignment="1">
      <alignment horizontal="center" vertical="center" wrapText="1"/>
    </xf>
    <xf numFmtId="10" fontId="0" fillId="0" borderId="10" xfId="10" applyNumberFormat="1" applyFont="1" applyBorder="1" applyAlignment="1">
      <alignment horizontal="center" vertical="center" wrapText="1"/>
    </xf>
    <xf numFmtId="181" fontId="0" fillId="0" borderId="10" xfId="10" applyNumberFormat="1" applyFont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left" vertical="center" wrapText="1"/>
    </xf>
    <xf numFmtId="179" fontId="0" fillId="0" borderId="47" xfId="10" applyNumberFormat="1" applyFont="1" applyBorder="1" applyAlignment="1">
      <alignment vertical="center" wrapText="1"/>
    </xf>
    <xf numFmtId="179" fontId="0" fillId="0" borderId="13" xfId="10" applyNumberFormat="1" applyFont="1" applyBorder="1" applyAlignment="1">
      <alignment vertical="center" wrapText="1"/>
    </xf>
    <xf numFmtId="0" fontId="0" fillId="0" borderId="13" xfId="10" applyFont="1" applyBorder="1" applyAlignment="1">
      <alignment vertical="center" wrapText="1"/>
    </xf>
    <xf numFmtId="10" fontId="0" fillId="0" borderId="13" xfId="10" applyNumberFormat="1" applyFont="1" applyBorder="1" applyAlignment="1">
      <alignment vertical="center" wrapText="1"/>
    </xf>
    <xf numFmtId="181" fontId="0" fillId="0" borderId="13" xfId="10" applyNumberFormat="1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179" fontId="0" fillId="0" borderId="10" xfId="10" applyNumberFormat="1" applyFont="1" applyBorder="1" applyAlignment="1">
      <alignment vertical="center" wrapText="1"/>
    </xf>
    <xf numFmtId="179" fontId="47" fillId="0" borderId="10" xfId="10" applyNumberFormat="1" applyFont="1" applyBorder="1" applyAlignment="1">
      <alignment vertical="center" wrapText="1"/>
    </xf>
    <xf numFmtId="0" fontId="47" fillId="0" borderId="10" xfId="10" applyFont="1" applyBorder="1" applyAlignment="1">
      <alignment vertical="center" wrapText="1"/>
    </xf>
    <xf numFmtId="10" fontId="47" fillId="0" borderId="10" xfId="10" applyNumberFormat="1" applyFont="1" applyBorder="1" applyAlignment="1">
      <alignment vertical="center" wrapText="1"/>
    </xf>
    <xf numFmtId="181" fontId="47" fillId="0" borderId="10" xfId="10" applyNumberFormat="1" applyFont="1" applyBorder="1" applyAlignment="1">
      <alignment vertical="center" wrapText="1"/>
    </xf>
    <xf numFmtId="168" fontId="0" fillId="0" borderId="10" xfId="0" applyNumberFormat="1" applyBorder="1" applyAlignment="1">
      <alignment vertical="center" wrapText="1"/>
    </xf>
    <xf numFmtId="2" fontId="1" fillId="0" borderId="0" xfId="1" applyNumberFormat="1" applyAlignment="1">
      <alignment horizontal="center" vertical="center" wrapText="1"/>
    </xf>
    <xf numFmtId="179" fontId="0" fillId="0" borderId="0" xfId="10" applyNumberFormat="1" applyFont="1" applyAlignment="1">
      <alignment vertical="center" wrapText="1"/>
    </xf>
    <xf numFmtId="0" fontId="0" fillId="0" borderId="0" xfId="10" applyFont="1" applyAlignment="1">
      <alignment vertical="center" wrapText="1"/>
    </xf>
    <xf numFmtId="10" fontId="0" fillId="0" borderId="0" xfId="10" applyNumberFormat="1" applyFont="1" applyAlignment="1">
      <alignment vertical="center" wrapText="1"/>
    </xf>
    <xf numFmtId="181" fontId="0" fillId="0" borderId="0" xfId="10" applyNumberFormat="1" applyFont="1" applyAlignment="1">
      <alignment vertical="center" wrapText="1"/>
    </xf>
    <xf numFmtId="0" fontId="26" fillId="19" borderId="10" xfId="0" applyFont="1" applyFill="1" applyBorder="1" applyAlignment="1">
      <alignment horizontal="center" vertical="center"/>
    </xf>
    <xf numFmtId="180" fontId="26" fillId="19" borderId="10" xfId="1" applyNumberFormat="1" applyFont="1" applyFill="1" applyBorder="1" applyAlignment="1">
      <alignment vertical="center" wrapText="1"/>
    </xf>
    <xf numFmtId="179" fontId="26" fillId="19" borderId="10" xfId="10" applyNumberFormat="1" applyFont="1" applyFill="1" applyBorder="1" applyAlignment="1">
      <alignment horizontal="center" vertical="center" wrapText="1"/>
    </xf>
    <xf numFmtId="0" fontId="26" fillId="19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7" fillId="0" borderId="0" xfId="0" applyFont="1"/>
    <xf numFmtId="0" fontId="27" fillId="0" borderId="10" xfId="0" applyFont="1" applyBorder="1" applyAlignment="1">
      <alignment horizontal="center" vertical="center" wrapText="1"/>
    </xf>
    <xf numFmtId="180" fontId="27" fillId="0" borderId="10" xfId="1" applyNumberFormat="1" applyFont="1" applyBorder="1" applyAlignment="1">
      <alignment vertical="center" wrapText="1"/>
    </xf>
    <xf numFmtId="179" fontId="27" fillId="0" borderId="46" xfId="10" applyNumberFormat="1" applyFont="1" applyBorder="1" applyAlignment="1">
      <alignment vertical="center" wrapText="1"/>
    </xf>
    <xf numFmtId="168" fontId="27" fillId="0" borderId="10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7" fillId="0" borderId="48" xfId="0" applyFont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 wrapText="1"/>
    </xf>
    <xf numFmtId="180" fontId="27" fillId="0" borderId="49" xfId="1" applyNumberFormat="1" applyFont="1" applyBorder="1" applyAlignment="1">
      <alignment vertical="center" wrapText="1"/>
    </xf>
    <xf numFmtId="179" fontId="27" fillId="0" borderId="10" xfId="10" applyNumberFormat="1" applyFont="1" applyBorder="1" applyAlignment="1">
      <alignment vertical="center" wrapText="1"/>
    </xf>
    <xf numFmtId="179" fontId="26" fillId="18" borderId="10" xfId="10" applyNumberFormat="1" applyFont="1" applyFill="1" applyBorder="1" applyAlignment="1">
      <alignment vertical="center" wrapText="1"/>
    </xf>
    <xf numFmtId="168" fontId="26" fillId="18" borderId="10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80" fontId="27" fillId="0" borderId="0" xfId="1" applyNumberFormat="1" applyFont="1" applyAlignment="1">
      <alignment vertical="center" wrapText="1"/>
    </xf>
    <xf numFmtId="179" fontId="27" fillId="0" borderId="0" xfId="10" applyNumberFormat="1" applyFont="1" applyAlignment="1">
      <alignment vertical="center" wrapText="1"/>
    </xf>
    <xf numFmtId="14" fontId="28" fillId="21" borderId="15" xfId="31" applyNumberFormat="1" applyFont="1" applyFill="1" applyBorder="1" applyAlignment="1">
      <alignment horizontal="left" vertical="center"/>
    </xf>
    <xf numFmtId="0" fontId="29" fillId="21" borderId="14" xfId="31" applyFont="1" applyFill="1" applyBorder="1" applyAlignment="1">
      <alignment vertical="center"/>
    </xf>
    <xf numFmtId="0" fontId="14" fillId="21" borderId="18" xfId="31" applyFont="1" applyFill="1" applyBorder="1" applyAlignment="1">
      <alignment vertical="center"/>
    </xf>
    <xf numFmtId="0" fontId="22" fillId="21" borderId="17" xfId="31" applyFont="1" applyFill="1" applyBorder="1" applyAlignment="1">
      <alignment vertical="center"/>
    </xf>
    <xf numFmtId="0" fontId="13" fillId="21" borderId="18" xfId="31" applyFill="1" applyBorder="1" applyAlignment="1">
      <alignment vertical="center"/>
    </xf>
    <xf numFmtId="0" fontId="14" fillId="21" borderId="37" xfId="31" applyFont="1" applyFill="1" applyBorder="1" applyAlignment="1">
      <alignment vertical="center"/>
    </xf>
    <xf numFmtId="14" fontId="22" fillId="22" borderId="17" xfId="31" applyNumberFormat="1" applyFont="1" applyFill="1" applyBorder="1" applyAlignment="1">
      <alignment horizontal="left" vertical="center"/>
    </xf>
    <xf numFmtId="0" fontId="22" fillId="22" borderId="17" xfId="31" applyFont="1" applyFill="1" applyBorder="1" applyAlignment="1">
      <alignment vertical="center"/>
    </xf>
    <xf numFmtId="0" fontId="23" fillId="22" borderId="17" xfId="31" applyFont="1" applyFill="1" applyBorder="1" applyAlignment="1" applyProtection="1">
      <alignment vertical="center"/>
      <protection locked="0"/>
    </xf>
    <xf numFmtId="0" fontId="22" fillId="22" borderId="35" xfId="31" applyFont="1" applyFill="1" applyBorder="1" applyAlignment="1">
      <alignment vertical="center"/>
    </xf>
    <xf numFmtId="0" fontId="22" fillId="21" borderId="15" xfId="31" applyFont="1" applyFill="1" applyBorder="1" applyAlignment="1">
      <alignment vertical="center"/>
    </xf>
    <xf numFmtId="0" fontId="22" fillId="21" borderId="14" xfId="31" applyFont="1" applyFill="1" applyBorder="1" applyAlignment="1">
      <alignment vertical="center"/>
    </xf>
    <xf numFmtId="0" fontId="22" fillId="21" borderId="18" xfId="31" applyFont="1" applyFill="1" applyBorder="1" applyAlignment="1">
      <alignment vertical="center"/>
    </xf>
    <xf numFmtId="14" fontId="22" fillId="21" borderId="35" xfId="31" applyNumberFormat="1" applyFont="1" applyFill="1" applyBorder="1" applyAlignment="1">
      <alignment horizontal="left" vertical="center"/>
    </xf>
    <xf numFmtId="0" fontId="22" fillId="21" borderId="37" xfId="31" applyFont="1" applyFill="1" applyBorder="1" applyAlignment="1">
      <alignment vertical="center"/>
    </xf>
    <xf numFmtId="9" fontId="22" fillId="22" borderId="18" xfId="31" applyNumberFormat="1" applyFont="1" applyFill="1" applyBorder="1" applyAlignment="1">
      <alignment vertical="center"/>
    </xf>
    <xf numFmtId="171" fontId="22" fillId="22" borderId="18" xfId="31" applyNumberFormat="1" applyFont="1" applyFill="1" applyBorder="1" applyAlignment="1">
      <alignment vertical="center"/>
    </xf>
    <xf numFmtId="0" fontId="23" fillId="21" borderId="44" xfId="31" applyFont="1" applyFill="1" applyBorder="1" applyAlignment="1">
      <alignment horizontal="center" vertical="center"/>
    </xf>
    <xf numFmtId="0" fontId="23" fillId="21" borderId="14" xfId="31" applyFont="1" applyFill="1" applyBorder="1" applyAlignment="1">
      <alignment horizontal="center" vertical="center"/>
    </xf>
    <xf numFmtId="0" fontId="14" fillId="21" borderId="15" xfId="31" applyFont="1" applyFill="1" applyBorder="1" applyAlignment="1">
      <alignment vertical="center"/>
    </xf>
    <xf numFmtId="173" fontId="14" fillId="21" borderId="44" xfId="31" applyNumberFormat="1" applyFont="1" applyFill="1" applyBorder="1" applyAlignment="1">
      <alignment horizontal="right" vertical="center"/>
    </xf>
    <xf numFmtId="0" fontId="14" fillId="21" borderId="17" xfId="31" applyFont="1" applyFill="1" applyBorder="1" applyAlignment="1">
      <alignment vertical="center"/>
    </xf>
    <xf numFmtId="174" fontId="14" fillId="21" borderId="43" xfId="31" applyNumberFormat="1" applyFont="1" applyFill="1" applyBorder="1" applyAlignment="1">
      <alignment horizontal="center" vertical="center"/>
    </xf>
    <xf numFmtId="2" fontId="14" fillId="21" borderId="43" xfId="31" applyNumberFormat="1" applyFont="1" applyFill="1" applyBorder="1" applyAlignment="1">
      <alignment horizontal="right" vertical="center"/>
    </xf>
    <xf numFmtId="164" fontId="14" fillId="21" borderId="17" xfId="31" applyNumberFormat="1" applyFont="1" applyFill="1" applyBorder="1" applyAlignment="1">
      <alignment vertical="center"/>
    </xf>
    <xf numFmtId="0" fontId="23" fillId="21" borderId="2" xfId="31" applyFont="1" applyFill="1" applyBorder="1" applyAlignment="1">
      <alignment vertical="center"/>
    </xf>
    <xf numFmtId="4" fontId="23" fillId="21" borderId="19" xfId="31" applyNumberFormat="1" applyFont="1" applyFill="1" applyBorder="1" applyAlignment="1">
      <alignment horizontal="right" vertical="center"/>
    </xf>
    <xf numFmtId="9" fontId="14" fillId="22" borderId="17" xfId="31" applyNumberFormat="1" applyFont="1" applyFill="1" applyBorder="1" applyAlignment="1">
      <alignment vertical="center"/>
    </xf>
    <xf numFmtId="173" fontId="14" fillId="21" borderId="43" xfId="31" applyNumberFormat="1" applyFont="1" applyFill="1" applyBorder="1" applyAlignment="1">
      <alignment horizontal="right" vertical="center"/>
    </xf>
    <xf numFmtId="0" fontId="23" fillId="22" borderId="2" xfId="31" applyFont="1" applyFill="1" applyBorder="1" applyAlignment="1">
      <alignment horizontal="center" vertical="center" wrapText="1"/>
    </xf>
    <xf numFmtId="0" fontId="23" fillId="22" borderId="2" xfId="31" applyFont="1" applyFill="1" applyBorder="1" applyAlignment="1">
      <alignment horizontal="center" vertical="center"/>
    </xf>
    <xf numFmtId="10" fontId="14" fillId="21" borderId="17" xfId="31" applyNumberFormat="1" applyFont="1" applyFill="1" applyBorder="1" applyAlignment="1">
      <alignment vertical="center"/>
    </xf>
    <xf numFmtId="10" fontId="22" fillId="21" borderId="17" xfId="31" applyNumberFormat="1" applyFont="1" applyFill="1" applyBorder="1" applyAlignment="1">
      <alignment vertical="center"/>
    </xf>
    <xf numFmtId="170" fontId="14" fillId="22" borderId="43" xfId="31" applyNumberFormat="1" applyFont="1" applyFill="1" applyBorder="1" applyAlignment="1">
      <alignment vertical="center"/>
    </xf>
    <xf numFmtId="170" fontId="23" fillId="22" borderId="2" xfId="31" applyNumberFormat="1" applyFont="1" applyFill="1" applyBorder="1" applyAlignment="1">
      <alignment vertical="center"/>
    </xf>
    <xf numFmtId="10" fontId="23" fillId="22" borderId="2" xfId="31" applyNumberFormat="1" applyFont="1" applyFill="1" applyBorder="1" applyAlignment="1">
      <alignment vertical="center"/>
    </xf>
    <xf numFmtId="10" fontId="22" fillId="21" borderId="43" xfId="31" applyNumberFormat="1" applyFont="1" applyFill="1" applyBorder="1" applyAlignment="1">
      <alignment vertical="center"/>
    </xf>
    <xf numFmtId="170" fontId="14" fillId="21" borderId="43" xfId="31" applyNumberFormat="1" applyFont="1" applyFill="1" applyBorder="1" applyAlignment="1">
      <alignment vertical="center"/>
    </xf>
    <xf numFmtId="10" fontId="22" fillId="22" borderId="43" xfId="31" applyNumberFormat="1" applyFont="1" applyFill="1" applyBorder="1" applyAlignment="1">
      <alignment vertical="center"/>
    </xf>
    <xf numFmtId="170" fontId="28" fillId="9" borderId="0" xfId="31" applyNumberFormat="1" applyFont="1" applyFill="1" applyAlignment="1">
      <alignment vertical="center"/>
    </xf>
    <xf numFmtId="0" fontId="49" fillId="0" borderId="0" xfId="0" applyFont="1"/>
    <xf numFmtId="0" fontId="23" fillId="21" borderId="2" xfId="31" applyFont="1" applyFill="1" applyBorder="1" applyAlignment="1">
      <alignment horizontal="center" vertical="center" wrapText="1"/>
    </xf>
    <xf numFmtId="173" fontId="50" fillId="21" borderId="43" xfId="31" applyNumberFormat="1" applyFont="1" applyFill="1" applyBorder="1" applyAlignment="1">
      <alignment vertical="center"/>
    </xf>
    <xf numFmtId="173" fontId="50" fillId="21" borderId="18" xfId="31" applyNumberFormat="1" applyFont="1" applyFill="1" applyBorder="1" applyAlignment="1" applyProtection="1">
      <alignment vertical="center"/>
      <protection locked="0"/>
    </xf>
    <xf numFmtId="173" fontId="28" fillId="21" borderId="43" xfId="31" applyNumberFormat="1" applyFont="1" applyFill="1" applyBorder="1" applyAlignment="1">
      <alignment vertical="center"/>
    </xf>
    <xf numFmtId="170" fontId="50" fillId="21" borderId="43" xfId="31" applyNumberFormat="1" applyFont="1" applyFill="1" applyBorder="1" applyAlignment="1" applyProtection="1">
      <alignment vertical="center"/>
      <protection locked="0"/>
    </xf>
    <xf numFmtId="0" fontId="28" fillId="22" borderId="2" xfId="31" applyFont="1" applyFill="1" applyBorder="1" applyAlignment="1">
      <alignment vertical="center"/>
    </xf>
    <xf numFmtId="0" fontId="28" fillId="22" borderId="42" xfId="31" applyFont="1" applyFill="1" applyBorder="1" applyAlignment="1">
      <alignment vertical="center"/>
    </xf>
    <xf numFmtId="170" fontId="14" fillId="21" borderId="43" xfId="31" applyNumberFormat="1" applyFont="1" applyFill="1" applyBorder="1" applyAlignment="1" applyProtection="1">
      <alignment vertical="center"/>
      <protection locked="0"/>
    </xf>
    <xf numFmtId="173" fontId="22" fillId="21" borderId="43" xfId="31" applyNumberFormat="1" applyFont="1" applyFill="1" applyBorder="1" applyAlignment="1">
      <alignment vertical="center"/>
    </xf>
    <xf numFmtId="173" fontId="23" fillId="22" borderId="2" xfId="31" applyNumberFormat="1" applyFont="1" applyFill="1" applyBorder="1" applyAlignment="1">
      <alignment vertical="center"/>
    </xf>
    <xf numFmtId="170" fontId="50" fillId="21" borderId="43" xfId="31" applyNumberFormat="1" applyFont="1" applyFill="1" applyBorder="1" applyAlignment="1">
      <alignment vertical="center"/>
    </xf>
    <xf numFmtId="164" fontId="28" fillId="9" borderId="0" xfId="31" applyNumberFormat="1" applyFont="1" applyFill="1" applyAlignment="1">
      <alignment vertical="center"/>
    </xf>
    <xf numFmtId="0" fontId="23" fillId="22" borderId="44" xfId="31" applyFont="1" applyFill="1" applyBorder="1" applyAlignment="1">
      <alignment horizontal="center" vertical="center" wrapText="1"/>
    </xf>
    <xf numFmtId="0" fontId="23" fillId="22" borderId="14" xfId="31" applyFont="1" applyFill="1" applyBorder="1" applyAlignment="1">
      <alignment horizontal="center" vertical="center"/>
    </xf>
    <xf numFmtId="170" fontId="23" fillId="22" borderId="19" xfId="31" applyNumberFormat="1" applyFont="1" applyFill="1" applyBorder="1" applyAlignment="1">
      <alignment vertical="center"/>
    </xf>
    <xf numFmtId="10" fontId="22" fillId="21" borderId="44" xfId="31" applyNumberFormat="1" applyFont="1" applyFill="1" applyBorder="1" applyAlignment="1">
      <alignment vertical="center"/>
    </xf>
    <xf numFmtId="164" fontId="14" fillId="21" borderId="14" xfId="31" applyNumberFormat="1" applyFont="1" applyFill="1" applyBorder="1" applyAlignment="1">
      <alignment vertical="center"/>
    </xf>
    <xf numFmtId="164" fontId="14" fillId="21" borderId="18" xfId="31" applyNumberFormat="1" applyFont="1" applyFill="1" applyBorder="1" applyAlignment="1">
      <alignment vertical="center"/>
    </xf>
    <xf numFmtId="10" fontId="14" fillId="21" borderId="43" xfId="31" applyNumberFormat="1" applyFont="1" applyFill="1" applyBorder="1" applyAlignment="1">
      <alignment vertical="center"/>
    </xf>
    <xf numFmtId="170" fontId="14" fillId="21" borderId="44" xfId="31" applyNumberFormat="1" applyFont="1" applyFill="1" applyBorder="1" applyAlignment="1">
      <alignment vertical="center"/>
    </xf>
    <xf numFmtId="10" fontId="14" fillId="21" borderId="43" xfId="3" applyNumberFormat="1" applyFont="1" applyFill="1" applyBorder="1" applyProtection="1">
      <protection locked="0"/>
    </xf>
    <xf numFmtId="10" fontId="14" fillId="21" borderId="43" xfId="3" applyNumberFormat="1" applyFont="1" applyFill="1" applyBorder="1"/>
    <xf numFmtId="170" fontId="14" fillId="22" borderId="44" xfId="31" applyNumberFormat="1" applyFont="1" applyFill="1" applyBorder="1" applyAlignment="1">
      <alignment vertical="center"/>
    </xf>
    <xf numFmtId="170" fontId="14" fillId="22" borderId="42" xfId="31" applyNumberFormat="1" applyFont="1" applyFill="1" applyBorder="1" applyAlignment="1">
      <alignment vertical="center"/>
    </xf>
    <xf numFmtId="175" fontId="14" fillId="21" borderId="43" xfId="3" applyNumberFormat="1" applyFont="1" applyFill="1" applyBorder="1" applyProtection="1">
      <protection locked="0"/>
    </xf>
    <xf numFmtId="0" fontId="23" fillId="21" borderId="19" xfId="31" applyFont="1" applyFill="1" applyBorder="1" applyAlignment="1">
      <alignment horizontal="center" vertical="center"/>
    </xf>
    <xf numFmtId="170" fontId="14" fillId="21" borderId="42" xfId="31" applyNumberFormat="1" applyFont="1" applyFill="1" applyBorder="1" applyAlignment="1">
      <alignment vertical="center"/>
    </xf>
    <xf numFmtId="10" fontId="23" fillId="21" borderId="2" xfId="31" applyNumberFormat="1" applyFont="1" applyFill="1" applyBorder="1" applyAlignment="1">
      <alignment vertical="center"/>
    </xf>
    <xf numFmtId="170" fontId="23" fillId="21" borderId="19" xfId="31" applyNumberFormat="1" applyFont="1" applyFill="1" applyBorder="1" applyAlignment="1">
      <alignment vertical="center"/>
    </xf>
    <xf numFmtId="0" fontId="23" fillId="21" borderId="2" xfId="31" applyFont="1" applyFill="1" applyBorder="1" applyAlignment="1">
      <alignment horizontal="center" vertical="center"/>
    </xf>
    <xf numFmtId="170" fontId="23" fillId="21" borderId="2" xfId="31" applyNumberFormat="1" applyFont="1" applyFill="1" applyBorder="1" applyAlignment="1">
      <alignment vertical="center"/>
    </xf>
    <xf numFmtId="0" fontId="54" fillId="9" borderId="17" xfId="31" applyFont="1" applyFill="1" applyBorder="1" applyAlignment="1">
      <alignment vertical="center"/>
    </xf>
    <xf numFmtId="10" fontId="14" fillId="21" borderId="44" xfId="31" applyNumberFormat="1" applyFont="1" applyFill="1" applyBorder="1" applyAlignment="1">
      <alignment vertical="center"/>
    </xf>
    <xf numFmtId="10" fontId="34" fillId="23" borderId="0" xfId="31" applyNumberFormat="1" applyFont="1" applyFill="1" applyAlignment="1">
      <alignment vertical="center"/>
    </xf>
    <xf numFmtId="170" fontId="34" fillId="23" borderId="0" xfId="31" applyNumberFormat="1" applyFont="1" applyFill="1" applyAlignment="1">
      <alignment vertical="center"/>
    </xf>
    <xf numFmtId="0" fontId="26" fillId="21" borderId="33" xfId="31" applyFont="1" applyFill="1" applyBorder="1" applyAlignment="1">
      <alignment horizontal="center" vertical="center"/>
    </xf>
    <xf numFmtId="0" fontId="26" fillId="21" borderId="33" xfId="31" applyFont="1" applyFill="1" applyBorder="1" applyAlignment="1">
      <alignment vertical="center"/>
    </xf>
    <xf numFmtId="0" fontId="14" fillId="21" borderId="34" xfId="31" applyFont="1" applyFill="1" applyBorder="1" applyAlignment="1">
      <alignment vertical="center"/>
    </xf>
    <xf numFmtId="0" fontId="14" fillId="21" borderId="19" xfId="31" applyFont="1" applyFill="1" applyBorder="1" applyAlignment="1">
      <alignment vertical="center"/>
    </xf>
    <xf numFmtId="9" fontId="22" fillId="21" borderId="43" xfId="31" applyNumberFormat="1" applyFont="1" applyFill="1" applyBorder="1" applyAlignment="1">
      <alignment vertical="center"/>
    </xf>
    <xf numFmtId="9" fontId="23" fillId="21" borderId="2" xfId="31" applyNumberFormat="1" applyFont="1" applyFill="1" applyBorder="1" applyAlignment="1">
      <alignment vertical="center"/>
    </xf>
    <xf numFmtId="0" fontId="23" fillId="21" borderId="44" xfId="31" applyFont="1" applyFill="1" applyBorder="1" applyAlignment="1">
      <alignment horizontal="center" vertical="center" wrapText="1"/>
    </xf>
    <xf numFmtId="172" fontId="14" fillId="21" borderId="43" xfId="49" applyFont="1" applyFill="1" applyBorder="1" applyAlignment="1">
      <alignment vertical="center"/>
    </xf>
    <xf numFmtId="172" fontId="14" fillId="21" borderId="42" xfId="49" applyFont="1" applyFill="1" applyBorder="1" applyAlignment="1">
      <alignment vertical="center"/>
    </xf>
    <xf numFmtId="170" fontId="23" fillId="21" borderId="37" xfId="31" applyNumberFormat="1" applyFont="1" applyFill="1" applyBorder="1" applyAlignment="1">
      <alignment vertical="center"/>
    </xf>
    <xf numFmtId="170" fontId="14" fillId="21" borderId="18" xfId="31" applyNumberFormat="1" applyFont="1" applyFill="1" applyBorder="1" applyAlignment="1">
      <alignment vertical="center"/>
    </xf>
    <xf numFmtId="170" fontId="14" fillId="20" borderId="18" xfId="31" applyNumberFormat="1" applyFont="1" applyFill="1" applyBorder="1" applyAlignment="1">
      <alignment vertical="center"/>
    </xf>
    <xf numFmtId="170" fontId="14" fillId="20" borderId="37" xfId="31" applyNumberFormat="1" applyFont="1" applyFill="1" applyBorder="1" applyAlignment="1">
      <alignment vertical="center"/>
    </xf>
    <xf numFmtId="170" fontId="14" fillId="20" borderId="18" xfId="31" applyNumberFormat="1" applyFont="1" applyFill="1" applyBorder="1" applyAlignment="1" applyProtection="1">
      <alignment vertical="center"/>
      <protection locked="0"/>
    </xf>
    <xf numFmtId="170" fontId="14" fillId="20" borderId="37" xfId="31" applyNumberFormat="1" applyFont="1" applyFill="1" applyBorder="1" applyAlignment="1" applyProtection="1">
      <alignment vertical="center"/>
      <protection locked="0"/>
    </xf>
    <xf numFmtId="0" fontId="55" fillId="0" borderId="0" xfId="0" applyFont="1"/>
    <xf numFmtId="170" fontId="23" fillId="21" borderId="18" xfId="31" applyNumberFormat="1" applyFont="1" applyFill="1" applyBorder="1" applyAlignment="1">
      <alignment vertical="center"/>
    </xf>
    <xf numFmtId="164" fontId="23" fillId="21" borderId="43" xfId="31" applyNumberFormat="1" applyFont="1" applyFill="1" applyBorder="1" applyAlignment="1">
      <alignment vertical="center"/>
    </xf>
    <xf numFmtId="170" fontId="13" fillId="21" borderId="18" xfId="31" applyNumberFormat="1" applyFill="1" applyBorder="1" applyAlignment="1">
      <alignment vertical="center"/>
    </xf>
    <xf numFmtId="164" fontId="23" fillId="21" borderId="2" xfId="31" applyNumberFormat="1" applyFont="1" applyFill="1" applyBorder="1" applyAlignment="1">
      <alignment vertical="center"/>
    </xf>
    <xf numFmtId="10" fontId="23" fillId="21" borderId="43" xfId="31" applyNumberFormat="1" applyFont="1" applyFill="1" applyBorder="1" applyAlignment="1">
      <alignment vertical="center"/>
    </xf>
    <xf numFmtId="10" fontId="23" fillId="20" borderId="43" xfId="31" applyNumberFormat="1" applyFont="1" applyFill="1" applyBorder="1" applyAlignment="1" applyProtection="1">
      <alignment vertical="center"/>
      <protection locked="0"/>
    </xf>
    <xf numFmtId="170" fontId="0" fillId="0" borderId="0" xfId="0" applyNumberFormat="1"/>
    <xf numFmtId="10" fontId="23" fillId="21" borderId="2" xfId="31" applyNumberFormat="1" applyFont="1" applyFill="1" applyBorder="1" applyAlignment="1">
      <alignment horizontal="center" vertical="center"/>
    </xf>
    <xf numFmtId="170" fontId="23" fillId="21" borderId="19" xfId="31" applyNumberFormat="1" applyFont="1" applyFill="1" applyBorder="1" applyAlignment="1">
      <alignment horizontal="center" vertical="center"/>
    </xf>
    <xf numFmtId="10" fontId="13" fillId="21" borderId="44" xfId="31" applyNumberFormat="1" applyFill="1" applyBorder="1" applyAlignment="1">
      <alignment vertical="center"/>
    </xf>
    <xf numFmtId="170" fontId="13" fillId="21" borderId="14" xfId="31" applyNumberFormat="1" applyFill="1" applyBorder="1" applyAlignment="1">
      <alignment vertical="center"/>
    </xf>
    <xf numFmtId="10" fontId="13" fillId="21" borderId="43" xfId="31" applyNumberFormat="1" applyFill="1" applyBorder="1" applyAlignment="1">
      <alignment vertical="center"/>
    </xf>
    <xf numFmtId="0" fontId="14" fillId="21" borderId="44" xfId="31" applyFont="1" applyFill="1" applyBorder="1" applyAlignment="1">
      <alignment vertical="center"/>
    </xf>
    <xf numFmtId="170" fontId="14" fillId="21" borderId="14" xfId="31" applyNumberFormat="1" applyFont="1" applyFill="1" applyBorder="1" applyAlignment="1">
      <alignment vertical="center"/>
    </xf>
    <xf numFmtId="0" fontId="14" fillId="21" borderId="43" xfId="31" applyFont="1" applyFill="1" applyBorder="1" applyAlignment="1">
      <alignment vertical="center"/>
    </xf>
    <xf numFmtId="0" fontId="14" fillId="21" borderId="2" xfId="31" applyFont="1" applyFill="1" applyBorder="1" applyAlignment="1">
      <alignment vertical="center"/>
    </xf>
    <xf numFmtId="170" fontId="14" fillId="21" borderId="19" xfId="31" applyNumberFormat="1" applyFont="1" applyFill="1" applyBorder="1" applyAlignment="1">
      <alignment vertical="center"/>
    </xf>
    <xf numFmtId="170" fontId="26" fillId="21" borderId="19" xfId="31" applyNumberFormat="1" applyFont="1" applyFill="1" applyBorder="1" applyAlignment="1">
      <alignment vertical="center"/>
    </xf>
    <xf numFmtId="0" fontId="23" fillId="21" borderId="33" xfId="31" applyFont="1" applyFill="1" applyBorder="1" applyAlignment="1">
      <alignment horizontal="center" vertical="center" wrapText="1"/>
    </xf>
    <xf numFmtId="170" fontId="13" fillId="21" borderId="15" xfId="31" applyNumberFormat="1" applyFill="1" applyBorder="1" applyAlignment="1">
      <alignment vertical="center"/>
    </xf>
    <xf numFmtId="164" fontId="14" fillId="21" borderId="2" xfId="31" applyNumberFormat="1" applyFont="1" applyFill="1" applyBorder="1" applyAlignment="1">
      <alignment vertical="center"/>
    </xf>
    <xf numFmtId="0" fontId="22" fillId="22" borderId="35" xfId="31" applyFont="1" applyFill="1" applyBorder="1" applyAlignment="1" applyProtection="1">
      <alignment horizontal="center" vertical="center"/>
      <protection locked="0"/>
    </xf>
    <xf numFmtId="0" fontId="22" fillId="21" borderId="33" xfId="31" applyFont="1" applyFill="1" applyBorder="1" applyAlignment="1">
      <alignment horizontal="center" vertical="center"/>
    </xf>
    <xf numFmtId="164" fontId="23" fillId="22" borderId="2" xfId="31" applyNumberFormat="1" applyFont="1" applyFill="1" applyBorder="1" applyAlignment="1">
      <alignment vertical="center"/>
    </xf>
    <xf numFmtId="0" fontId="10" fillId="21" borderId="10" xfId="34" applyFont="1" applyFill="1" applyBorder="1" applyAlignment="1">
      <alignment horizontal="center" vertical="center" wrapText="1"/>
    </xf>
    <xf numFmtId="0" fontId="10" fillId="21" borderId="10" xfId="34" applyFont="1" applyFill="1" applyBorder="1" applyAlignment="1">
      <alignment horizontal="center" vertical="center"/>
    </xf>
    <xf numFmtId="0" fontId="10" fillId="21" borderId="13" xfId="34" applyFont="1" applyFill="1" applyBorder="1" applyAlignment="1">
      <alignment horizontal="center" vertical="center" wrapText="1"/>
    </xf>
    <xf numFmtId="0" fontId="10" fillId="21" borderId="7" xfId="34" applyFont="1" applyFill="1" applyBorder="1" applyAlignment="1">
      <alignment horizontal="center" vertical="center" wrapText="1"/>
    </xf>
    <xf numFmtId="0" fontId="56" fillId="21" borderId="10" xfId="34" applyFont="1" applyFill="1" applyBorder="1" applyAlignment="1">
      <alignment horizontal="center" vertical="center"/>
    </xf>
    <xf numFmtId="0" fontId="40" fillId="21" borderId="10" xfId="34" applyFont="1" applyFill="1" applyBorder="1" applyAlignment="1">
      <alignment horizontal="center" vertical="center"/>
    </xf>
    <xf numFmtId="177" fontId="10" fillId="21" borderId="10" xfId="34" applyNumberFormat="1" applyFont="1" applyFill="1" applyBorder="1" applyAlignment="1">
      <alignment horizontal="center" vertical="center"/>
    </xf>
    <xf numFmtId="0" fontId="57" fillId="21" borderId="10" xfId="34" applyFont="1" applyFill="1" applyBorder="1" applyAlignment="1">
      <alignment horizontal="center" vertical="center"/>
    </xf>
    <xf numFmtId="0" fontId="27" fillId="24" borderId="0" xfId="34" applyFont="1" applyFill="1" applyAlignment="1">
      <alignment vertical="center"/>
    </xf>
    <xf numFmtId="0" fontId="45" fillId="24" borderId="10" xfId="34" applyFont="1" applyFill="1" applyBorder="1" applyAlignment="1">
      <alignment vertical="center"/>
    </xf>
    <xf numFmtId="177" fontId="45" fillId="24" borderId="10" xfId="34" applyNumberFormat="1" applyFont="1" applyFill="1" applyBorder="1" applyAlignment="1">
      <alignment horizontal="center" vertical="center"/>
    </xf>
    <xf numFmtId="0" fontId="58" fillId="24" borderId="10" xfId="34" applyFont="1" applyFill="1" applyBorder="1" applyAlignment="1">
      <alignment horizontal="center" vertical="center"/>
    </xf>
    <xf numFmtId="0" fontId="2" fillId="22" borderId="10" xfId="0" applyFont="1" applyFill="1" applyBorder="1"/>
    <xf numFmtId="178" fontId="2" fillId="22" borderId="10" xfId="0" applyNumberFormat="1" applyFont="1" applyFill="1" applyBorder="1"/>
    <xf numFmtId="0" fontId="23" fillId="21" borderId="33" xfId="31" applyFont="1" applyFill="1" applyBorder="1" applyAlignment="1">
      <alignment horizontal="left" vertical="center"/>
    </xf>
    <xf numFmtId="0" fontId="23" fillId="21" borderId="16" xfId="31" applyFont="1" applyFill="1" applyBorder="1" applyAlignment="1">
      <alignment vertical="center"/>
    </xf>
    <xf numFmtId="0" fontId="23" fillId="21" borderId="14" xfId="31" applyFont="1" applyFill="1" applyBorder="1" applyAlignment="1">
      <alignment vertical="center"/>
    </xf>
    <xf numFmtId="0" fontId="13" fillId="21" borderId="15" xfId="31" applyFill="1" applyBorder="1" applyAlignment="1">
      <alignment horizontal="center" vertical="center"/>
    </xf>
    <xf numFmtId="0" fontId="13" fillId="21" borderId="15" xfId="31" applyFill="1" applyBorder="1" applyAlignment="1">
      <alignment vertical="center"/>
    </xf>
    <xf numFmtId="0" fontId="13" fillId="21" borderId="16" xfId="31" applyFill="1" applyBorder="1" applyAlignment="1">
      <alignment vertical="center"/>
    </xf>
    <xf numFmtId="0" fontId="13" fillId="21" borderId="14" xfId="31" applyFill="1" applyBorder="1" applyAlignment="1">
      <alignment vertical="center"/>
    </xf>
    <xf numFmtId="0" fontId="13" fillId="21" borderId="17" xfId="31" applyFill="1" applyBorder="1" applyAlignment="1">
      <alignment horizontal="center" vertical="center"/>
    </xf>
    <xf numFmtId="0" fontId="13" fillId="21" borderId="17" xfId="31" applyFill="1" applyBorder="1" applyAlignment="1">
      <alignment vertical="center"/>
    </xf>
    <xf numFmtId="0" fontId="13" fillId="21" borderId="0" xfId="31" applyFill="1" applyAlignment="1">
      <alignment vertical="center"/>
    </xf>
    <xf numFmtId="0" fontId="23" fillId="21" borderId="33" xfId="31" applyFont="1" applyFill="1" applyBorder="1" applyAlignment="1">
      <alignment horizontal="center" vertical="center"/>
    </xf>
    <xf numFmtId="0" fontId="23" fillId="21" borderId="34" xfId="31" applyFont="1" applyFill="1" applyBorder="1" applyAlignment="1">
      <alignment vertical="center"/>
    </xf>
    <xf numFmtId="0" fontId="23" fillId="21" borderId="19" xfId="31" applyFont="1" applyFill="1" applyBorder="1" applyAlignment="1">
      <alignment vertical="center"/>
    </xf>
    <xf numFmtId="0" fontId="38" fillId="21" borderId="33" xfId="31" applyFont="1" applyFill="1" applyBorder="1" applyAlignment="1">
      <alignment horizontal="center" vertical="center" wrapText="1"/>
    </xf>
    <xf numFmtId="0" fontId="38" fillId="21" borderId="34" xfId="31" applyFont="1" applyFill="1" applyBorder="1" applyAlignment="1">
      <alignment vertical="center" wrapText="1"/>
    </xf>
    <xf numFmtId="0" fontId="22" fillId="21" borderId="33" xfId="31" applyFont="1" applyFill="1" applyBorder="1" applyAlignment="1">
      <alignment vertical="center"/>
    </xf>
    <xf numFmtId="0" fontId="22" fillId="21" borderId="34" xfId="31" applyFont="1" applyFill="1" applyBorder="1" applyAlignment="1">
      <alignment vertical="center"/>
    </xf>
    <xf numFmtId="0" fontId="22" fillId="21" borderId="19" xfId="31" applyFont="1" applyFill="1" applyBorder="1" applyAlignment="1">
      <alignment vertical="center"/>
    </xf>
    <xf numFmtId="0" fontId="23" fillId="21" borderId="35" xfId="31" applyFont="1" applyFill="1" applyBorder="1" applyAlignment="1">
      <alignment vertical="center"/>
    </xf>
    <xf numFmtId="0" fontId="23" fillId="21" borderId="36" xfId="31" applyFont="1" applyFill="1" applyBorder="1" applyAlignment="1">
      <alignment vertical="center"/>
    </xf>
    <xf numFmtId="0" fontId="23" fillId="21" borderId="36" xfId="31" applyFont="1" applyFill="1" applyBorder="1" applyAlignment="1">
      <alignment horizontal="center" vertical="center"/>
    </xf>
    <xf numFmtId="164" fontId="23" fillId="21" borderId="37" xfId="31" applyNumberFormat="1" applyFont="1" applyFill="1" applyBorder="1" applyAlignment="1">
      <alignment vertical="center"/>
    </xf>
    <xf numFmtId="188" fontId="0" fillId="0" borderId="0" xfId="0" applyNumberFormat="1"/>
    <xf numFmtId="0" fontId="60" fillId="21" borderId="10" xfId="34" applyFont="1" applyFill="1" applyBorder="1" applyAlignment="1">
      <alignment horizontal="center" vertical="center"/>
    </xf>
    <xf numFmtId="0" fontId="0" fillId="21" borderId="6" xfId="0" applyFill="1" applyBorder="1" applyAlignment="1">
      <alignment vertical="center" wrapText="1"/>
    </xf>
    <xf numFmtId="166" fontId="0" fillId="21" borderId="7" xfId="0" applyNumberFormat="1" applyFill="1" applyBorder="1" applyAlignment="1">
      <alignment vertical="center" wrapText="1"/>
    </xf>
    <xf numFmtId="164" fontId="1" fillId="21" borderId="7" xfId="1" applyFill="1" applyBorder="1" applyAlignment="1">
      <alignment vertical="center" wrapText="1"/>
    </xf>
    <xf numFmtId="167" fontId="1" fillId="21" borderId="8" xfId="1" applyNumberFormat="1" applyFill="1" applyBorder="1" applyAlignment="1">
      <alignment vertical="center" wrapText="1"/>
    </xf>
    <xf numFmtId="0" fontId="0" fillId="21" borderId="9" xfId="0" applyFill="1" applyBorder="1" applyAlignment="1">
      <alignment vertical="center" wrapText="1"/>
    </xf>
    <xf numFmtId="0" fontId="0" fillId="21" borderId="10" xfId="0" applyFill="1" applyBorder="1" applyAlignment="1">
      <alignment vertical="center" wrapText="1"/>
    </xf>
    <xf numFmtId="164" fontId="1" fillId="21" borderId="10" xfId="1" applyFill="1" applyBorder="1" applyAlignment="1">
      <alignment vertical="center" wrapText="1"/>
    </xf>
    <xf numFmtId="167" fontId="1" fillId="21" borderId="27" xfId="1" applyNumberFormat="1" applyFill="1" applyBorder="1" applyAlignment="1">
      <alignment vertical="center" wrapText="1"/>
    </xf>
    <xf numFmtId="166" fontId="0" fillId="21" borderId="10" xfId="0" applyNumberFormat="1" applyFill="1" applyBorder="1" applyAlignment="1">
      <alignment vertical="center" wrapText="1"/>
    </xf>
    <xf numFmtId="0" fontId="59" fillId="22" borderId="35" xfId="0" applyFont="1" applyFill="1" applyBorder="1" applyAlignment="1">
      <alignment horizontal="center" vertical="center" wrapText="1"/>
    </xf>
    <xf numFmtId="164" fontId="59" fillId="22" borderId="42" xfId="1" applyFont="1" applyFill="1" applyBorder="1" applyAlignment="1">
      <alignment vertical="center" wrapText="1"/>
    </xf>
    <xf numFmtId="0" fontId="62" fillId="21" borderId="3" xfId="0" applyFont="1" applyFill="1" applyBorder="1" applyAlignment="1">
      <alignment horizontal="center" vertical="center" wrapText="1"/>
    </xf>
    <xf numFmtId="0" fontId="62" fillId="21" borderId="4" xfId="0" applyFont="1" applyFill="1" applyBorder="1" applyAlignment="1">
      <alignment horizontal="center" vertical="center" wrapText="1"/>
    </xf>
    <xf numFmtId="167" fontId="63" fillId="21" borderId="5" xfId="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0" fillId="23" borderId="10" xfId="34" applyFont="1" applyFill="1" applyBorder="1" applyAlignment="1">
      <alignment horizontal="center" vertical="center"/>
    </xf>
    <xf numFmtId="179" fontId="26" fillId="0" borderId="10" xfId="1" applyNumberFormat="1" applyFont="1" applyBorder="1" applyAlignment="1">
      <alignment horizontal="center" vertical="center" wrapText="1"/>
    </xf>
    <xf numFmtId="182" fontId="27" fillId="0" borderId="10" xfId="2" applyFont="1" applyBorder="1" applyAlignment="1">
      <alignment vertical="center" wrapText="1"/>
    </xf>
    <xf numFmtId="179" fontId="27" fillId="0" borderId="10" xfId="1" applyNumberFormat="1" applyFont="1" applyBorder="1" applyAlignment="1">
      <alignment vertical="center" wrapText="1"/>
    </xf>
    <xf numFmtId="179" fontId="27" fillId="0" borderId="46" xfId="1" applyNumberFormat="1" applyFont="1" applyBorder="1" applyAlignment="1">
      <alignment vertical="center" wrapText="1"/>
    </xf>
    <xf numFmtId="179" fontId="27" fillId="0" borderId="0" xfId="1" applyNumberFormat="1" applyFont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179" fontId="1" fillId="0" borderId="10" xfId="1" applyNumberFormat="1" applyBorder="1" applyAlignment="1">
      <alignment horizontal="center" vertical="center" wrapText="1"/>
    </xf>
    <xf numFmtId="179" fontId="1" fillId="0" borderId="0" xfId="1" applyNumberFormat="1" applyAlignment="1">
      <alignment horizontal="center" vertical="center" wrapText="1"/>
    </xf>
    <xf numFmtId="168" fontId="23" fillId="22" borderId="50" xfId="1" applyNumberFormat="1" applyFont="1" applyFill="1" applyBorder="1" applyAlignment="1" applyProtection="1">
      <alignment vertical="center"/>
      <protection locked="0"/>
    </xf>
    <xf numFmtId="170" fontId="53" fillId="0" borderId="0" xfId="31" applyNumberFormat="1" applyFont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2" fillId="9" borderId="24" xfId="0" applyFont="1" applyFill="1" applyBorder="1" applyAlignment="1">
      <alignment horizontal="center" vertical="center"/>
    </xf>
    <xf numFmtId="0" fontId="2" fillId="9" borderId="25" xfId="0" applyFont="1" applyFill="1" applyBorder="1" applyAlignment="1">
      <alignment horizontal="center" vertical="center"/>
    </xf>
    <xf numFmtId="0" fontId="2" fillId="9" borderId="26" xfId="0" applyFont="1" applyFill="1" applyBorder="1" applyAlignment="1">
      <alignment horizontal="center" vertical="center"/>
    </xf>
    <xf numFmtId="0" fontId="2" fillId="9" borderId="24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/>
    </xf>
    <xf numFmtId="0" fontId="2" fillId="9" borderId="24" xfId="0" applyFont="1" applyFill="1" applyBorder="1" applyAlignment="1">
      <alignment vertical="center" wrapText="1"/>
    </xf>
    <xf numFmtId="0" fontId="2" fillId="9" borderId="25" xfId="0" applyFont="1" applyFill="1" applyBorder="1" applyAlignment="1">
      <alignment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24" xfId="0" applyFont="1" applyFill="1" applyBorder="1" applyAlignment="1">
      <alignment vertical="center"/>
    </xf>
    <xf numFmtId="0" fontId="2" fillId="9" borderId="26" xfId="0" applyFont="1" applyFill="1" applyBorder="1" applyAlignment="1">
      <alignment vertical="center" wrapText="1"/>
    </xf>
    <xf numFmtId="0" fontId="51" fillId="21" borderId="15" xfId="0" applyFont="1" applyFill="1" applyBorder="1" applyAlignment="1">
      <alignment horizontal="left" vertical="center" wrapText="1"/>
    </xf>
    <xf numFmtId="0" fontId="51" fillId="21" borderId="16" xfId="0" applyFont="1" applyFill="1" applyBorder="1" applyAlignment="1">
      <alignment horizontal="left" vertical="center" wrapText="1"/>
    </xf>
    <xf numFmtId="0" fontId="51" fillId="21" borderId="14" xfId="0" applyFont="1" applyFill="1" applyBorder="1" applyAlignment="1">
      <alignment horizontal="left" vertical="center" wrapText="1"/>
    </xf>
    <xf numFmtId="0" fontId="51" fillId="21" borderId="17" xfId="0" applyFont="1" applyFill="1" applyBorder="1" applyAlignment="1">
      <alignment horizontal="left" vertical="center" wrapText="1"/>
    </xf>
    <xf numFmtId="0" fontId="51" fillId="21" borderId="0" xfId="0" applyFont="1" applyFill="1" applyAlignment="1">
      <alignment horizontal="left" vertical="center" wrapText="1"/>
    </xf>
    <xf numFmtId="0" fontId="51" fillId="21" borderId="18" xfId="0" applyFont="1" applyFill="1" applyBorder="1" applyAlignment="1">
      <alignment horizontal="left" vertical="center" wrapText="1"/>
    </xf>
    <xf numFmtId="0" fontId="51" fillId="21" borderId="35" xfId="0" applyFont="1" applyFill="1" applyBorder="1" applyAlignment="1">
      <alignment horizontal="left" vertical="center" wrapText="1"/>
    </xf>
    <xf numFmtId="0" fontId="51" fillId="21" borderId="36" xfId="0" applyFont="1" applyFill="1" applyBorder="1" applyAlignment="1">
      <alignment horizontal="left" vertical="center" wrapText="1"/>
    </xf>
    <xf numFmtId="0" fontId="51" fillId="21" borderId="37" xfId="0" applyFont="1" applyFill="1" applyBorder="1" applyAlignment="1">
      <alignment horizontal="left" vertical="center" wrapText="1"/>
    </xf>
    <xf numFmtId="0" fontId="10" fillId="21" borderId="10" xfId="34" applyFont="1" applyFill="1" applyBorder="1" applyAlignment="1">
      <alignment horizontal="center" vertical="center" wrapText="1"/>
    </xf>
    <xf numFmtId="0" fontId="10" fillId="21" borderId="10" xfId="34" applyFont="1" applyFill="1" applyBorder="1" applyAlignment="1">
      <alignment horizontal="center" vertical="center"/>
    </xf>
    <xf numFmtId="0" fontId="10" fillId="21" borderId="10" xfId="34" applyFont="1" applyFill="1" applyBorder="1" applyAlignment="1">
      <alignment horizontal="center"/>
    </xf>
    <xf numFmtId="0" fontId="25" fillId="21" borderId="2" xfId="31" applyFont="1" applyFill="1" applyBorder="1" applyAlignment="1">
      <alignment horizontal="center" vertical="center" wrapText="1"/>
    </xf>
    <xf numFmtId="0" fontId="22" fillId="21" borderId="42" xfId="31" applyFont="1" applyFill="1" applyBorder="1" applyAlignment="1">
      <alignment horizontal="center" vertical="center" wrapText="1"/>
    </xf>
    <xf numFmtId="0" fontId="21" fillId="9" borderId="0" xfId="31" applyFont="1" applyFill="1" applyAlignment="1">
      <alignment horizontal="center" vertical="center"/>
    </xf>
    <xf numFmtId="0" fontId="24" fillId="21" borderId="2" xfId="31" applyFont="1" applyFill="1" applyBorder="1" applyAlignment="1">
      <alignment horizontal="center" vertical="center"/>
    </xf>
    <xf numFmtId="0" fontId="25" fillId="20" borderId="2" xfId="31" applyFont="1" applyFill="1" applyBorder="1" applyAlignment="1">
      <alignment horizontal="center" vertical="center"/>
    </xf>
    <xf numFmtId="0" fontId="23" fillId="9" borderId="2" xfId="31" applyFont="1" applyFill="1" applyBorder="1" applyAlignment="1">
      <alignment horizontal="left" vertical="center"/>
    </xf>
    <xf numFmtId="0" fontId="42" fillId="24" borderId="10" xfId="34" applyFont="1" applyFill="1" applyBorder="1" applyAlignment="1">
      <alignment horizontal="center" vertical="center"/>
    </xf>
    <xf numFmtId="0" fontId="23" fillId="21" borderId="2" xfId="31" applyFont="1" applyFill="1" applyBorder="1" applyAlignment="1">
      <alignment horizontal="center" vertical="center" wrapText="1"/>
    </xf>
    <xf numFmtId="10" fontId="23" fillId="9" borderId="34" xfId="31" applyNumberFormat="1" applyFont="1" applyFill="1" applyBorder="1" applyAlignment="1">
      <alignment horizontal="center" vertical="center"/>
    </xf>
    <xf numFmtId="0" fontId="10" fillId="22" borderId="2" xfId="31" applyFont="1" applyFill="1" applyBorder="1" applyAlignment="1">
      <alignment horizontal="center" vertical="center" wrapText="1"/>
    </xf>
    <xf numFmtId="0" fontId="61" fillId="22" borderId="2" xfId="0" applyFont="1" applyFill="1" applyBorder="1" applyAlignment="1">
      <alignment horizontal="center" vertical="center"/>
    </xf>
    <xf numFmtId="0" fontId="26" fillId="18" borderId="10" xfId="0" applyFont="1" applyFill="1" applyBorder="1" applyAlignment="1">
      <alignment horizontal="center" vertical="center"/>
    </xf>
    <xf numFmtId="0" fontId="17" fillId="18" borderId="10" xfId="0" applyFont="1" applyFill="1" applyBorder="1" applyAlignment="1">
      <alignment horizontal="center" vertical="center"/>
    </xf>
    <xf numFmtId="0" fontId="17" fillId="18" borderId="10" xfId="0" applyFont="1" applyFill="1" applyBorder="1" applyAlignment="1">
      <alignment horizontal="center" vertical="center" wrapText="1"/>
    </xf>
    <xf numFmtId="176" fontId="17" fillId="18" borderId="10" xfId="0" applyNumberFormat="1" applyFont="1" applyFill="1" applyBorder="1" applyAlignment="1">
      <alignment horizontal="center" vertical="center" wrapText="1"/>
    </xf>
    <xf numFmtId="0" fontId="0" fillId="9" borderId="0" xfId="0" applyFill="1" applyAlignment="1"/>
    <xf numFmtId="0" fontId="0" fillId="9" borderId="36" xfId="0" applyFill="1" applyBorder="1" applyAlignment="1"/>
    <xf numFmtId="0" fontId="0" fillId="21" borderId="2" xfId="0" applyFill="1" applyBorder="1" applyAlignment="1"/>
    <xf numFmtId="0" fontId="0" fillId="21" borderId="19" xfId="0" applyFill="1" applyBorder="1" applyAlignment="1"/>
    <xf numFmtId="0" fontId="0" fillId="9" borderId="45" xfId="0" applyFill="1" applyBorder="1" applyAlignment="1"/>
    <xf numFmtId="0" fontId="0" fillId="0" borderId="0" xfId="0" applyAlignment="1"/>
    <xf numFmtId="4" fontId="0" fillId="9" borderId="0" xfId="0" applyNumberFormat="1" applyFill="1" applyAlignment="1"/>
    <xf numFmtId="188" fontId="0" fillId="9" borderId="0" xfId="0" applyNumberFormat="1" applyFill="1" applyAlignment="1"/>
    <xf numFmtId="0" fontId="0" fillId="0" borderId="10" xfId="0" applyBorder="1" applyAlignment="1"/>
  </cellXfs>
  <cellStyles count="62">
    <cellStyle name="Accent" xfId="4" xr:uid="{1FB36544-C6A8-4EA4-89B2-84ADB5A8677B}"/>
    <cellStyle name="Accent 1" xfId="5" xr:uid="{BE1E233B-CE88-4E90-8170-7F33CED8EAD7}"/>
    <cellStyle name="Accent 2" xfId="6" xr:uid="{592B4891-9AD0-49D6-B2D2-B50B0E0BB869}"/>
    <cellStyle name="Accent 3" xfId="7" xr:uid="{4E02E804-EB53-4533-AD19-3A76C8026FF1}"/>
    <cellStyle name="Bad" xfId="8" xr:uid="{D74D3A78-30BF-4A62-A32D-939AE281BFDE}"/>
    <cellStyle name="Error" xfId="9" xr:uid="{EBF72475-9426-472C-A842-673A6DAADA6F}"/>
    <cellStyle name="Excel Built-in Explanatory Text" xfId="10" xr:uid="{DCAEB635-9193-4A2B-AD37-77168FBE3A43}"/>
    <cellStyle name="Footnote" xfId="11" xr:uid="{1444C390-FE53-40FA-87ED-FB18D5914999}"/>
    <cellStyle name="Good" xfId="12" xr:uid="{9440C608-9BEA-499F-96BA-881AFD515CF1}"/>
    <cellStyle name="Heading" xfId="13" xr:uid="{C30FA81F-9BC0-4230-86D9-C0B8436508D4}"/>
    <cellStyle name="Heading 1" xfId="14" xr:uid="{3B55F27E-3411-4AD8-B456-0AF1A507F17E}"/>
    <cellStyle name="Heading 2" xfId="15" xr:uid="{C45F3DF4-C0FE-4118-91AE-2A826E7C3F63}"/>
    <cellStyle name="Hyperlink" xfId="16" xr:uid="{A6BA007C-A014-47E1-90EB-3AABD8AA06B0}"/>
    <cellStyle name="Moeda" xfId="2" builtinId="4" customBuiltin="1"/>
    <cellStyle name="Moeda 2" xfId="17" xr:uid="{53F4AF12-4B3F-492C-87DA-6EC796DA4C8D}"/>
    <cellStyle name="Moeda 2 2" xfId="18" xr:uid="{B3465119-DB84-4CC1-90A5-BC68FDA3F06A}"/>
    <cellStyle name="Moeda 2 3" xfId="19" xr:uid="{6AE817E7-B1D1-468C-8F54-ADE3DD032E2A}"/>
    <cellStyle name="Moeda 2 3 2" xfId="20" xr:uid="{24DB18BC-C027-41D5-BE32-198A1A079F06}"/>
    <cellStyle name="Moeda 2 4" xfId="21" xr:uid="{270D5210-1E76-45CB-8D8F-5907509EF8C3}"/>
    <cellStyle name="Moeda 2 5" xfId="22" xr:uid="{BB5056BD-0415-45AF-B17A-75F2DD061D80}"/>
    <cellStyle name="Moeda 3" xfId="23" xr:uid="{6D671CC1-AEEE-4DBC-98D5-3B27ACA919F5}"/>
    <cellStyle name="Neutral" xfId="24" xr:uid="{5DA06085-394C-461A-9518-E22C91E60B05}"/>
    <cellStyle name="Normal" xfId="0" builtinId="0" customBuiltin="1"/>
    <cellStyle name="Normal 2" xfId="25" xr:uid="{F34A47C2-6D69-413D-9989-01CC33295ADC}"/>
    <cellStyle name="Normal 2 2" xfId="26" xr:uid="{0BE3E3DE-8D76-47B0-91EA-10E5BBF51451}"/>
    <cellStyle name="Normal 2 2 2" xfId="27" xr:uid="{BF8557C0-1C50-478D-89D4-F3E1551799E5}"/>
    <cellStyle name="Normal 2 2 3" xfId="28" xr:uid="{72A55C01-4665-4F01-8DDA-721022E38FDD}"/>
    <cellStyle name="Normal 2 3" xfId="29" xr:uid="{C8355BD4-1BE3-4A78-800F-6BA251DC4A94}"/>
    <cellStyle name="Normal 3" xfId="30" xr:uid="{AD227C4C-E2CF-45F6-8313-F5B357035420}"/>
    <cellStyle name="Normal 3 2" xfId="31" xr:uid="{89AC77E6-FADA-4B7B-A1B5-97ECB24A4798}"/>
    <cellStyle name="Normal 4" xfId="32" xr:uid="{D5D3C787-BB10-4AAB-8CEB-3BF0556E5FFD}"/>
    <cellStyle name="Normal 5" xfId="33" xr:uid="{79306758-E5BE-4676-8EDF-F83A8207F489}"/>
    <cellStyle name="Normal 6" xfId="34" xr:uid="{E673B127-0785-4ABF-A7EF-3F29E8F3FD5D}"/>
    <cellStyle name="Normal 7" xfId="35" xr:uid="{85F8472A-DC6C-4F68-94AE-5B514B26B340}"/>
    <cellStyle name="Normal 8" xfId="36" xr:uid="{E3E50E40-9B2E-422F-922C-9930F055F779}"/>
    <cellStyle name="Normal 8 2" xfId="37" xr:uid="{D1FE0428-CBFB-4F66-B4A7-F039839DA99F}"/>
    <cellStyle name="Normal 8 2 2" xfId="38" xr:uid="{676837E8-8CEF-4D65-A935-17D676682A25}"/>
    <cellStyle name="Normal 8 3" xfId="39" xr:uid="{A9CF0C4F-6A43-4F50-A734-A81591FCAE71}"/>
    <cellStyle name="Note" xfId="40" xr:uid="{E829D9BC-C703-4CF8-A94E-6BAFC464BE48}"/>
    <cellStyle name="Porcentagem" xfId="3" builtinId="5" customBuiltin="1"/>
    <cellStyle name="Porcentagem 2" xfId="41" xr:uid="{E0B176E1-2211-4261-85BE-CA95C81765BF}"/>
    <cellStyle name="Porcentagem 2 2" xfId="42" xr:uid="{1B9BCB6A-8E5A-4B00-9670-9137086BE34E}"/>
    <cellStyle name="Porcentagem 2 3" xfId="43" xr:uid="{A64CA113-31FD-4248-BC1A-0127A63BD7EB}"/>
    <cellStyle name="Porcentagem 3" xfId="44" xr:uid="{B2B85620-C5C5-46E3-B392-17049F2A4085}"/>
    <cellStyle name="Result" xfId="45" xr:uid="{43DD4840-DDE3-4276-A459-F449E07A04B5}"/>
    <cellStyle name="Status" xfId="46" xr:uid="{0E9A7EF1-6E9C-4F41-9F43-DF62C5F9EF64}"/>
    <cellStyle name="Text" xfId="47" xr:uid="{2285E586-A4C1-4D5E-822A-4877E6A6045F}"/>
    <cellStyle name="Vírgula" xfId="1" builtinId="3" customBuiltin="1"/>
    <cellStyle name="Vírgula 2" xfId="48" xr:uid="{9F190F14-4BE3-44EC-BA5C-6C417BE03EC7}"/>
    <cellStyle name="Vírgula 2 2" xfId="49" xr:uid="{0DE3952A-A3CF-4233-AED7-D3D87CB07D47}"/>
    <cellStyle name="Vírgula 2 2 2" xfId="50" xr:uid="{DB3908DD-D88B-4127-9E71-E8196728651F}"/>
    <cellStyle name="Vírgula 2 2 3" xfId="51" xr:uid="{AB2FB1B7-18FD-4C4D-B4BE-EB187FF49FD9}"/>
    <cellStyle name="Vírgula 2 3" xfId="52" xr:uid="{E2A00180-BA8F-47FD-A99A-52E162F956FB}"/>
    <cellStyle name="Vírgula 2 3 2" xfId="53" xr:uid="{36827432-2002-4D82-A924-380CACF8923A}"/>
    <cellStyle name="Vírgula 2 4" xfId="54" xr:uid="{8F1D5164-299F-4299-B30A-8C777ABB112D}"/>
    <cellStyle name="Vírgula 2 5" xfId="55" xr:uid="{DB03D792-4F7B-42F6-A8C6-C9A4C2B4CCF9}"/>
    <cellStyle name="Vírgula 3" xfId="56" xr:uid="{09BFD6B9-61B4-422C-96BC-EE2888BFF6C2}"/>
    <cellStyle name="Vírgula 4" xfId="57" xr:uid="{512D74F3-8911-4123-851B-44947198996B}"/>
    <cellStyle name="Vírgula 4 2" xfId="58" xr:uid="{F4AB8C09-87BE-4D8C-9731-3C8C7E5ED913}"/>
    <cellStyle name="Vírgula 4 3" xfId="59" xr:uid="{31C55CC9-E8EF-43F4-947F-10ABBA3A442A}"/>
    <cellStyle name="Vírgula 5" xfId="60" xr:uid="{261C4311-626B-4FFE-BFE5-FDC94959C832}"/>
    <cellStyle name="Warning" xfId="61" xr:uid="{86300F21-506D-458A-8F3F-5722E66028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mmanuelle Salli Alves da Veiga" id="{8CCD1F53-5E71-4A9C-9C28-A6CDF2DE97DF}" userId="S::emmanuelle.veiga@terceirizados.museus.gov.br::386a2cad-6dc7-4e9b-a07d-f18130464615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58" dT="2025-03-24T14:23:18.52" personId="{8CCD1F53-5E71-4A9C-9C28-A6CDF2DE97DF}" id="{5E2BC4CF-A6A1-4434-A89C-51B70D09230C}">
    <text>Pisos frios unidade de medida mínima adotada: IN 05/2017 Pisos frios: 800 m² a 1200 m2.</text>
  </threadedComment>
  <threadedComment ref="D159" dT="2025-03-24T14:23:57.85" personId="{8CCD1F53-5E71-4A9C-9C28-A6CDF2DE97DF}" id="{AA4B77E0-E5DD-4C9C-8FB3-E4D31E77E555}">
    <text>Pisos frios unidade de medida mínima adotada: IN 05/2017 Banheiros 200 m² a 300 m2.</text>
  </threadedComment>
  <threadedComment ref="D160" dT="2025-03-24T14:27:16.81" personId="{8CCD1F53-5E71-4A9C-9C28-A6CDF2DE97DF}" id="{EA488B68-147D-4B63-8AA1-3777F7E5105B}">
    <text>Pisos frios unidade de medida mínima adotada: IN 05/2017 - Áreas Externas - Pátio e áreas verdes com alta frequência 1800 m² a 2700 m2.
Museu adotou 1950 m2</text>
  </threadedComment>
</ThreadedComments>
</file>

<file path=xl/worksheets/_rels/sheet1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70AC8-9652-4C3E-B7E3-EE7185C620AB}">
  <dimension ref="A1:AMJ20"/>
  <sheetViews>
    <sheetView workbookViewId="0"/>
  </sheetViews>
  <sheetFormatPr defaultRowHeight="37.5" customHeight="1"/>
  <cols>
    <col min="1" max="1" width="29.7109375" style="1" customWidth="1"/>
    <col min="2" max="2" width="14.5703125" style="1" customWidth="1"/>
    <col min="3" max="3" width="14.5703125" style="41" customWidth="1"/>
    <col min="4" max="4" width="13.85546875" style="40" customWidth="1"/>
    <col min="5" max="5" width="14.7109375" style="1" customWidth="1"/>
    <col min="6" max="6" width="21.42578125" style="1" customWidth="1"/>
    <col min="7" max="7" width="22" style="1" customWidth="1"/>
    <col min="8" max="8" width="10.28515625" style="1" customWidth="1"/>
    <col min="9" max="9" width="13.28515625" style="1" customWidth="1"/>
    <col min="10" max="1024" width="9.140625" style="1" customWidth="1"/>
    <col min="1025" max="1025" width="9.140625" customWidth="1"/>
  </cols>
  <sheetData>
    <row r="1" spans="1:9" ht="52.5" customHeight="1" thickBot="1">
      <c r="A1" s="587" t="s">
        <v>0</v>
      </c>
      <c r="B1" s="587"/>
      <c r="C1" s="587"/>
      <c r="D1" s="587"/>
      <c r="E1" s="587"/>
      <c r="F1" s="587"/>
      <c r="G1" s="587"/>
      <c r="H1" s="587"/>
    </row>
    <row r="2" spans="1:9" s="5" customFormat="1" ht="92.25" customHeight="1" thickBot="1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spans="1:9" ht="15">
      <c r="A3" s="6" t="s">
        <v>9</v>
      </c>
      <c r="B3" s="7" t="str">
        <f t="shared" ref="B3:B10" si="0">IF(C3=1,"Diária",(IF(C3=15,"Quinzenal",(IF(C3=7,"Semanal",(IF(C3=30,"Mensal",(IF(C3=60,"Bimestral","Nenhuma Limpeza")))))))))</f>
        <v>Diária</v>
      </c>
      <c r="C3" s="8">
        <v>1</v>
      </c>
      <c r="D3" s="9">
        <v>103.97</v>
      </c>
      <c r="E3" s="10">
        <f>D20</f>
        <v>332.5</v>
      </c>
      <c r="F3" s="10">
        <f t="shared" ref="F3:F10" si="1">E3*C3</f>
        <v>332.5</v>
      </c>
      <c r="G3" s="11">
        <f t="shared" ref="G3:G10" si="2">D3/C3</f>
        <v>103.97</v>
      </c>
      <c r="H3" s="12">
        <f t="shared" ref="H3:H10" si="3">G3/E3</f>
        <v>0.31269172932330824</v>
      </c>
    </row>
    <row r="4" spans="1:9" ht="15">
      <c r="A4" s="13" t="s">
        <v>10</v>
      </c>
      <c r="B4" s="14" t="str">
        <f t="shared" si="0"/>
        <v>Diária</v>
      </c>
      <c r="C4" s="15">
        <v>1</v>
      </c>
      <c r="D4" s="16">
        <v>248.87</v>
      </c>
      <c r="E4" s="17">
        <f t="shared" ref="E4:E10" si="4">$E$3</f>
        <v>332.5</v>
      </c>
      <c r="F4" s="10">
        <f t="shared" si="1"/>
        <v>332.5</v>
      </c>
      <c r="G4" s="18">
        <f t="shared" si="2"/>
        <v>248.87</v>
      </c>
      <c r="H4" s="12">
        <f t="shared" si="3"/>
        <v>0.74848120300751886</v>
      </c>
    </row>
    <row r="5" spans="1:9" ht="15">
      <c r="A5" s="13" t="s">
        <v>11</v>
      </c>
      <c r="B5" s="14" t="str">
        <f t="shared" si="0"/>
        <v>Diária</v>
      </c>
      <c r="C5" s="15">
        <v>1</v>
      </c>
      <c r="D5" s="16">
        <v>58.87</v>
      </c>
      <c r="E5" s="17">
        <f t="shared" si="4"/>
        <v>332.5</v>
      </c>
      <c r="F5" s="10">
        <f t="shared" si="1"/>
        <v>332.5</v>
      </c>
      <c r="G5" s="18">
        <f t="shared" si="2"/>
        <v>58.87</v>
      </c>
      <c r="H5" s="12">
        <f t="shared" si="3"/>
        <v>0.17705263157894735</v>
      </c>
    </row>
    <row r="6" spans="1:9" ht="15">
      <c r="A6" s="13" t="s">
        <v>12</v>
      </c>
      <c r="B6" s="14" t="str">
        <f t="shared" si="0"/>
        <v>Diária</v>
      </c>
      <c r="C6" s="15">
        <v>1</v>
      </c>
      <c r="D6" s="16">
        <v>6.83</v>
      </c>
      <c r="E6" s="17">
        <f t="shared" si="4"/>
        <v>332.5</v>
      </c>
      <c r="F6" s="10">
        <f t="shared" si="1"/>
        <v>332.5</v>
      </c>
      <c r="G6" s="18">
        <f t="shared" si="2"/>
        <v>6.83</v>
      </c>
      <c r="H6" s="12">
        <f t="shared" si="3"/>
        <v>2.0541353383458649E-2</v>
      </c>
    </row>
    <row r="7" spans="1:9" ht="15">
      <c r="A7" s="13" t="s">
        <v>13</v>
      </c>
      <c r="B7" s="14" t="str">
        <f t="shared" si="0"/>
        <v>Diária</v>
      </c>
      <c r="C7" s="15">
        <v>1</v>
      </c>
      <c r="D7" s="16">
        <v>380.55</v>
      </c>
      <c r="E7" s="17">
        <f t="shared" si="4"/>
        <v>332.5</v>
      </c>
      <c r="F7" s="10">
        <f t="shared" si="1"/>
        <v>332.5</v>
      </c>
      <c r="G7" s="18">
        <f t="shared" si="2"/>
        <v>380.55</v>
      </c>
      <c r="H7" s="12">
        <f t="shared" si="3"/>
        <v>1.1445112781954887</v>
      </c>
    </row>
    <row r="8" spans="1:9" ht="15">
      <c r="A8" s="13" t="s">
        <v>14</v>
      </c>
      <c r="B8" s="14" t="str">
        <f t="shared" si="0"/>
        <v>Diária</v>
      </c>
      <c r="C8" s="15">
        <v>1</v>
      </c>
      <c r="D8" s="16">
        <v>261.16000000000003</v>
      </c>
      <c r="E8" s="17">
        <f t="shared" si="4"/>
        <v>332.5</v>
      </c>
      <c r="F8" s="10">
        <f t="shared" si="1"/>
        <v>332.5</v>
      </c>
      <c r="G8" s="18">
        <f t="shared" si="2"/>
        <v>261.16000000000003</v>
      </c>
      <c r="H8" s="12">
        <f t="shared" si="3"/>
        <v>0.7854436090225565</v>
      </c>
    </row>
    <row r="9" spans="1:9" ht="15">
      <c r="A9" s="13" t="s">
        <v>15</v>
      </c>
      <c r="B9" s="14" t="str">
        <f t="shared" si="0"/>
        <v>Diária</v>
      </c>
      <c r="C9" s="15">
        <v>1</v>
      </c>
      <c r="D9" s="16">
        <v>23.3</v>
      </c>
      <c r="E9" s="17">
        <f t="shared" si="4"/>
        <v>332.5</v>
      </c>
      <c r="F9" s="10">
        <f t="shared" si="1"/>
        <v>332.5</v>
      </c>
      <c r="G9" s="18">
        <f t="shared" si="2"/>
        <v>23.3</v>
      </c>
      <c r="H9" s="12">
        <f t="shared" si="3"/>
        <v>7.0075187969924818E-2</v>
      </c>
    </row>
    <row r="10" spans="1:9" ht="15.75" thickBot="1">
      <c r="A10" s="19" t="s">
        <v>16</v>
      </c>
      <c r="B10" s="20" t="str">
        <f t="shared" si="0"/>
        <v>Diária</v>
      </c>
      <c r="C10" s="21">
        <v>1</v>
      </c>
      <c r="D10" s="22">
        <v>42</v>
      </c>
      <c r="E10" s="17">
        <f t="shared" si="4"/>
        <v>332.5</v>
      </c>
      <c r="F10" s="10">
        <f t="shared" si="1"/>
        <v>332.5</v>
      </c>
      <c r="G10" s="23">
        <f t="shared" si="2"/>
        <v>42</v>
      </c>
      <c r="H10" s="12">
        <f t="shared" si="3"/>
        <v>0.12631578947368421</v>
      </c>
    </row>
    <row r="11" spans="1:9" s="29" customFormat="1" ht="16.5" thickBot="1">
      <c r="A11" s="588" t="s">
        <v>17</v>
      </c>
      <c r="B11" s="588"/>
      <c r="C11" s="588"/>
      <c r="D11" s="24">
        <f>SUM(D3:D10)</f>
        <v>1125.55</v>
      </c>
      <c r="E11" s="25"/>
      <c r="F11" s="25"/>
      <c r="G11" s="26">
        <f>SUM(G3:G10)</f>
        <v>1125.55</v>
      </c>
      <c r="H11" s="27">
        <f>SUM(H3:H10)</f>
        <v>3.385112781954887</v>
      </c>
      <c r="I11" s="28"/>
    </row>
    <row r="12" spans="1:9" s="30" customFormat="1" ht="37.5" customHeight="1" thickBot="1">
      <c r="C12" s="5"/>
      <c r="D12" s="31"/>
    </row>
    <row r="13" spans="1:9" ht="15.75" thickBot="1">
      <c r="A13" s="589" t="s">
        <v>18</v>
      </c>
      <c r="B13" s="589"/>
      <c r="C13" s="589"/>
      <c r="D13" s="589"/>
    </row>
    <row r="14" spans="1:9" s="5" customFormat="1" ht="45.75" thickBot="1">
      <c r="A14" s="32" t="s">
        <v>19</v>
      </c>
      <c r="B14" s="33" t="s">
        <v>20</v>
      </c>
      <c r="C14" s="33" t="s">
        <v>21</v>
      </c>
      <c r="D14" s="34" t="s">
        <v>22</v>
      </c>
    </row>
    <row r="15" spans="1:9" ht="15">
      <c r="A15" s="35" t="s">
        <v>23</v>
      </c>
      <c r="B15" s="36">
        <v>9</v>
      </c>
      <c r="C15" s="37">
        <v>700</v>
      </c>
      <c r="D15" s="38">
        <f>C15/8*B15</f>
        <v>787.5</v>
      </c>
    </row>
    <row r="16" spans="1:9" ht="15">
      <c r="A16" s="39" t="s">
        <v>24</v>
      </c>
      <c r="B16" s="40">
        <v>2.5</v>
      </c>
      <c r="C16" s="41">
        <f>C15</f>
        <v>700</v>
      </c>
      <c r="D16" s="42">
        <f>C16/8*B16</f>
        <v>218.75</v>
      </c>
    </row>
    <row r="17" spans="1:4" ht="15">
      <c r="A17" s="39" t="s">
        <v>25</v>
      </c>
      <c r="B17" s="40">
        <v>2.5</v>
      </c>
      <c r="C17" s="41">
        <f>C15</f>
        <v>700</v>
      </c>
      <c r="D17" s="42">
        <f>C17/8*B17</f>
        <v>218.75</v>
      </c>
    </row>
    <row r="18" spans="1:4" ht="15">
      <c r="A18" s="39" t="s">
        <v>26</v>
      </c>
      <c r="B18" s="40">
        <v>2.5</v>
      </c>
      <c r="C18" s="41">
        <f>C15</f>
        <v>700</v>
      </c>
      <c r="D18" s="42">
        <f>C18/8*B18</f>
        <v>218.75</v>
      </c>
    </row>
    <row r="19" spans="1:4" ht="15.75" thickBot="1">
      <c r="A19" s="39" t="s">
        <v>27</v>
      </c>
      <c r="B19" s="40">
        <v>2.5</v>
      </c>
      <c r="C19" s="41">
        <f>C15</f>
        <v>700</v>
      </c>
      <c r="D19" s="42">
        <f>C19/8*B19</f>
        <v>218.75</v>
      </c>
    </row>
    <row r="20" spans="1:4" ht="15.75" thickBot="1">
      <c r="A20" s="590" t="s">
        <v>28</v>
      </c>
      <c r="B20" s="590"/>
      <c r="C20" s="590"/>
      <c r="D20" s="43">
        <f>AVERAGE(D15:D19)</f>
        <v>332.5</v>
      </c>
    </row>
  </sheetData>
  <mergeCells count="4">
    <mergeCell ref="A1:H1"/>
    <mergeCell ref="A11:C11"/>
    <mergeCell ref="A13:D13"/>
    <mergeCell ref="A20:C20"/>
  </mergeCells>
  <pageMargins left="0.511811023622047" right="0.511811023622047" top="0.7874015748031491" bottom="0.7874015748031491" header="0.31535433070866109" footer="0.31535433070866109"/>
  <pageSetup paperSize="0" scale="82" fitToWidth="0" fitToHeight="0" orientation="landscape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F793D-B033-49A7-A2D0-B55584ABB375}">
  <dimension ref="A1:AMH176"/>
  <sheetViews>
    <sheetView topLeftCell="F107" zoomScale="90" zoomScaleNormal="90" workbookViewId="0">
      <selection activeCell="M137" sqref="M137"/>
    </sheetView>
  </sheetViews>
  <sheetFormatPr defaultRowHeight="15"/>
  <cols>
    <col min="1" max="1" width="32.7109375" customWidth="1"/>
    <col min="2" max="2" width="52.5703125" customWidth="1"/>
    <col min="3" max="3" width="38.28515625" customWidth="1"/>
    <col min="4" max="4" width="47.140625" customWidth="1"/>
    <col min="5" max="5" width="19" customWidth="1"/>
    <col min="6" max="6" width="26.28515625" customWidth="1"/>
    <col min="7" max="7" width="14.7109375" customWidth="1"/>
    <col min="8" max="8" width="32.140625" customWidth="1"/>
    <col min="9" max="9" width="25" customWidth="1"/>
    <col min="10" max="10" width="25.28515625" customWidth="1"/>
    <col min="11" max="11" width="15.7109375" customWidth="1"/>
    <col min="12" max="12" width="31.140625" customWidth="1"/>
    <col min="13" max="13" width="22.85546875" customWidth="1"/>
    <col min="14" max="14" width="7.42578125" customWidth="1"/>
    <col min="15" max="15" width="5.42578125" hidden="1" customWidth="1"/>
    <col min="16" max="16" width="27.85546875" customWidth="1"/>
    <col min="17" max="17" width="9.140625" customWidth="1"/>
  </cols>
  <sheetData>
    <row r="1" spans="1:15" ht="20.25">
      <c r="A1" s="183"/>
      <c r="B1" s="184"/>
      <c r="C1" s="185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spans="1:15" ht="27.75">
      <c r="A2" s="623" t="s">
        <v>266</v>
      </c>
      <c r="B2" s="623"/>
      <c r="C2" s="623"/>
      <c r="D2" s="623"/>
      <c r="E2" s="623"/>
      <c r="F2" s="623"/>
      <c r="G2" s="623"/>
      <c r="H2" s="623"/>
      <c r="I2" s="623"/>
      <c r="J2" s="623"/>
      <c r="K2" s="184"/>
      <c r="L2" s="184"/>
      <c r="M2" s="184"/>
      <c r="N2" s="184"/>
      <c r="O2" s="184"/>
    </row>
    <row r="3" spans="1:15">
      <c r="A3" s="636"/>
      <c r="B3" s="636"/>
      <c r="C3" s="636"/>
      <c r="D3" s="636"/>
      <c r="E3" s="636"/>
      <c r="F3" s="636"/>
      <c r="G3" s="636"/>
      <c r="H3" s="184"/>
      <c r="I3" s="184"/>
      <c r="J3" s="184"/>
      <c r="K3" s="184"/>
      <c r="L3" s="184"/>
      <c r="M3" s="184"/>
      <c r="N3" s="184"/>
      <c r="O3" s="184"/>
    </row>
    <row r="4" spans="1:15" ht="15.75" thickBot="1">
      <c r="A4" s="186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</row>
    <row r="5" spans="1:15">
      <c r="A5" s="187" t="s">
        <v>267</v>
      </c>
      <c r="B5" s="188"/>
      <c r="C5" s="188"/>
      <c r="D5" s="189"/>
      <c r="E5" s="184"/>
      <c r="F5" s="184"/>
      <c r="G5" s="184"/>
      <c r="H5" s="637"/>
      <c r="I5" s="637"/>
      <c r="J5" s="190"/>
      <c r="K5" s="184"/>
      <c r="L5" s="637"/>
      <c r="M5" s="637"/>
      <c r="N5" s="190"/>
      <c r="O5" s="190"/>
    </row>
    <row r="6" spans="1:15" ht="21" customHeight="1">
      <c r="A6" s="624" t="s">
        <v>268</v>
      </c>
      <c r="B6" s="624"/>
      <c r="C6" s="624"/>
      <c r="D6" s="624"/>
      <c r="E6" s="184"/>
      <c r="F6" s="184"/>
      <c r="G6" s="184"/>
      <c r="H6" s="625" t="s">
        <v>269</v>
      </c>
      <c r="I6" s="625"/>
      <c r="J6" s="190"/>
      <c r="K6" s="184"/>
      <c r="L6" s="625" t="s">
        <v>269</v>
      </c>
      <c r="M6" s="625"/>
      <c r="N6" s="190"/>
      <c r="O6" s="190"/>
    </row>
    <row r="7" spans="1:15" ht="15" customHeight="1">
      <c r="A7" s="191"/>
      <c r="B7" s="192"/>
      <c r="C7" s="192"/>
      <c r="D7" s="192"/>
      <c r="E7" s="192"/>
      <c r="F7" s="192"/>
      <c r="G7" s="192"/>
      <c r="H7" s="625"/>
      <c r="I7" s="625"/>
      <c r="J7" s="190"/>
      <c r="K7" s="192"/>
      <c r="L7" s="625"/>
      <c r="M7" s="625"/>
      <c r="N7" s="190"/>
      <c r="O7" s="190"/>
    </row>
    <row r="8" spans="1:15" ht="16.5" customHeight="1">
      <c r="A8" s="193" t="s">
        <v>270</v>
      </c>
      <c r="B8" s="194"/>
      <c r="C8" s="195"/>
      <c r="D8" s="195"/>
      <c r="E8" s="196"/>
      <c r="F8" s="197"/>
      <c r="G8" s="197"/>
      <c r="H8" s="638"/>
      <c r="I8" s="638"/>
      <c r="J8" s="190"/>
      <c r="K8" s="198"/>
      <c r="L8" s="638"/>
      <c r="M8" s="638"/>
      <c r="N8" s="190"/>
      <c r="O8" s="190"/>
    </row>
    <row r="9" spans="1:15" ht="56.25" customHeight="1">
      <c r="A9" s="199"/>
      <c r="B9" s="200" t="s">
        <v>271</v>
      </c>
      <c r="C9" s="201"/>
      <c r="D9" s="201"/>
      <c r="E9" s="202"/>
      <c r="F9" s="192"/>
      <c r="G9" s="192"/>
      <c r="H9" s="621" t="s">
        <v>272</v>
      </c>
      <c r="I9" s="621"/>
      <c r="J9" s="190"/>
      <c r="K9" s="192"/>
      <c r="L9" s="621" t="s">
        <v>273</v>
      </c>
      <c r="M9" s="621"/>
      <c r="N9" s="190"/>
      <c r="O9" s="190"/>
    </row>
    <row r="10" spans="1:15">
      <c r="A10" s="203" t="s">
        <v>274</v>
      </c>
      <c r="B10" s="204" t="s">
        <v>275</v>
      </c>
      <c r="C10" s="184"/>
      <c r="D10" s="184"/>
      <c r="E10" s="205"/>
      <c r="F10" s="184"/>
      <c r="G10" s="184"/>
      <c r="H10" s="407"/>
      <c r="I10" s="408"/>
      <c r="J10" s="206"/>
      <c r="K10" s="206"/>
      <c r="L10" s="407"/>
      <c r="M10" s="408"/>
      <c r="N10" s="206"/>
      <c r="O10" s="206"/>
    </row>
    <row r="11" spans="1:15">
      <c r="A11" s="203" t="s">
        <v>276</v>
      </c>
      <c r="B11" s="204" t="s">
        <v>277</v>
      </c>
      <c r="C11" s="184"/>
      <c r="D11" s="184"/>
      <c r="E11" s="205"/>
      <c r="F11" s="184"/>
      <c r="G11" s="184"/>
      <c r="H11" s="413" t="s">
        <v>278</v>
      </c>
      <c r="I11" s="409"/>
      <c r="J11" s="184"/>
      <c r="K11" s="184"/>
      <c r="L11" s="413" t="s">
        <v>278</v>
      </c>
      <c r="M11" s="409"/>
      <c r="N11" s="184"/>
      <c r="O11" s="184"/>
    </row>
    <row r="12" spans="1:15">
      <c r="A12" s="203" t="s">
        <v>279</v>
      </c>
      <c r="B12" s="204" t="s">
        <v>280</v>
      </c>
      <c r="C12" s="184"/>
      <c r="D12" s="184"/>
      <c r="E12" s="205"/>
      <c r="F12" s="184"/>
      <c r="G12" s="184"/>
      <c r="H12" s="413"/>
      <c r="I12" s="409"/>
      <c r="J12" s="184"/>
      <c r="K12" s="184"/>
      <c r="L12" s="413"/>
      <c r="M12" s="409"/>
      <c r="N12" s="184"/>
      <c r="O12" s="184"/>
    </row>
    <row r="13" spans="1:15">
      <c r="A13" s="203" t="s">
        <v>281</v>
      </c>
      <c r="B13" s="204" t="s">
        <v>282</v>
      </c>
      <c r="C13" s="184"/>
      <c r="D13" s="184"/>
      <c r="E13" s="205"/>
      <c r="F13" s="184"/>
      <c r="G13" s="184"/>
      <c r="H13" s="414">
        <v>2025</v>
      </c>
      <c r="I13" s="409"/>
      <c r="J13" s="184"/>
      <c r="K13" s="184"/>
      <c r="L13" s="414">
        <v>2025</v>
      </c>
      <c r="M13" s="409"/>
      <c r="N13" s="184"/>
      <c r="O13" s="184"/>
    </row>
    <row r="14" spans="1:15">
      <c r="A14" s="203" t="s">
        <v>283</v>
      </c>
      <c r="B14" s="204" t="s">
        <v>284</v>
      </c>
      <c r="C14" s="184"/>
      <c r="D14" s="184"/>
      <c r="E14" s="205"/>
      <c r="F14" s="184"/>
      <c r="G14" s="184"/>
      <c r="H14" s="415"/>
      <c r="I14" s="411"/>
      <c r="J14" s="190"/>
      <c r="K14" s="190"/>
      <c r="L14" s="415"/>
      <c r="M14" s="411"/>
      <c r="N14" s="190"/>
      <c r="O14" s="190"/>
    </row>
    <row r="15" spans="1:15" ht="15.75" customHeight="1">
      <c r="A15" s="207" t="s">
        <v>285</v>
      </c>
      <c r="B15" s="208" t="s">
        <v>286</v>
      </c>
      <c r="C15" s="209"/>
      <c r="D15" s="209"/>
      <c r="E15" s="210"/>
      <c r="F15" s="184"/>
      <c r="G15" s="184"/>
      <c r="H15" s="416">
        <v>60</v>
      </c>
      <c r="I15" s="412"/>
      <c r="J15" s="184"/>
      <c r="K15" s="184"/>
      <c r="L15" s="416">
        <v>60</v>
      </c>
      <c r="M15" s="412"/>
      <c r="N15" s="184"/>
      <c r="O15" s="184"/>
    </row>
    <row r="16" spans="1:15">
      <c r="A16" s="183"/>
      <c r="B16" s="184"/>
      <c r="C16" s="184"/>
      <c r="D16" s="184"/>
      <c r="E16" s="184"/>
      <c r="F16" s="184"/>
      <c r="G16" s="184"/>
      <c r="H16" s="206"/>
      <c r="I16" s="206"/>
      <c r="J16" s="206"/>
      <c r="K16" s="206"/>
      <c r="L16" s="206"/>
      <c r="M16" s="206"/>
      <c r="N16" s="206"/>
      <c r="O16" s="206"/>
    </row>
    <row r="17" spans="1:15" ht="18.75" thickBot="1">
      <c r="A17" s="211" t="s">
        <v>287</v>
      </c>
      <c r="B17" s="212"/>
      <c r="C17" s="212"/>
      <c r="D17" s="212"/>
      <c r="E17" s="213"/>
      <c r="F17" s="214"/>
      <c r="G17" s="214"/>
      <c r="H17" s="215"/>
      <c r="I17" s="216"/>
      <c r="J17" s="217"/>
      <c r="K17" s="217"/>
      <c r="L17" s="215"/>
      <c r="M17" s="216"/>
      <c r="N17" s="217"/>
      <c r="O17" s="217"/>
    </row>
    <row r="18" spans="1:15">
      <c r="A18" s="218" t="s">
        <v>288</v>
      </c>
      <c r="B18" s="219"/>
      <c r="C18" s="219"/>
      <c r="D18" s="219"/>
      <c r="E18" s="220"/>
      <c r="F18" s="204"/>
      <c r="G18" s="204"/>
      <c r="H18" s="417"/>
      <c r="I18" s="418"/>
      <c r="J18" s="204"/>
      <c r="K18" s="204"/>
      <c r="L18" s="417"/>
      <c r="M18" s="418"/>
      <c r="N18" s="204"/>
      <c r="O18" s="204"/>
    </row>
    <row r="19" spans="1:15" ht="44.25" customHeight="1" thickBot="1">
      <c r="A19" s="221" t="s">
        <v>289</v>
      </c>
      <c r="B19" s="208"/>
      <c r="C19" s="208"/>
      <c r="D19" s="208"/>
      <c r="E19" s="222"/>
      <c r="F19" s="204"/>
      <c r="G19" s="204"/>
      <c r="H19" s="622" t="s">
        <v>290</v>
      </c>
      <c r="I19" s="622"/>
      <c r="J19" s="190"/>
      <c r="K19" s="204"/>
      <c r="L19" s="622" t="s">
        <v>290</v>
      </c>
      <c r="M19" s="622"/>
      <c r="N19" s="190"/>
      <c r="O19" s="190"/>
    </row>
    <row r="20" spans="1:15">
      <c r="A20" s="223">
        <v>1</v>
      </c>
      <c r="B20" s="224" t="s">
        <v>291</v>
      </c>
      <c r="C20" s="204"/>
      <c r="D20" s="204"/>
      <c r="E20" s="225"/>
      <c r="F20" s="204"/>
      <c r="G20" s="184"/>
      <c r="H20" s="417" t="s">
        <v>292</v>
      </c>
      <c r="I20" s="418"/>
      <c r="J20" s="204"/>
      <c r="K20" s="204"/>
      <c r="L20" s="417" t="s">
        <v>292</v>
      </c>
      <c r="M20" s="418"/>
      <c r="N20" s="204"/>
      <c r="O20" s="204"/>
    </row>
    <row r="21" spans="1:15">
      <c r="A21" s="223">
        <v>2</v>
      </c>
      <c r="B21" s="224" t="s">
        <v>293</v>
      </c>
      <c r="C21" s="226"/>
      <c r="D21" s="204"/>
      <c r="E21" s="225"/>
      <c r="F21" s="204"/>
      <c r="G21" s="184"/>
      <c r="H21" s="410" t="s">
        <v>294</v>
      </c>
      <c r="I21" s="422"/>
      <c r="J21" s="204"/>
      <c r="K21" s="204"/>
      <c r="L21" s="410" t="str">
        <f>H21</f>
        <v>5143-20</v>
      </c>
      <c r="M21" s="422"/>
      <c r="N21" s="204"/>
      <c r="O21" s="204"/>
    </row>
    <row r="22" spans="1:15">
      <c r="A22" s="223">
        <v>3</v>
      </c>
      <c r="B22" s="224" t="s">
        <v>295</v>
      </c>
      <c r="C22" s="227"/>
      <c r="D22" s="204"/>
      <c r="E22" s="225"/>
      <c r="F22" s="204"/>
      <c r="G22" s="184"/>
      <c r="H22" s="585"/>
      <c r="I22" s="423"/>
      <c r="J22" s="228"/>
      <c r="K22" s="228"/>
      <c r="L22" s="585"/>
      <c r="M22" s="423"/>
      <c r="N22" s="228"/>
      <c r="O22" s="228"/>
    </row>
    <row r="23" spans="1:15">
      <c r="A23" s="223">
        <v>4</v>
      </c>
      <c r="B23" s="224" t="s">
        <v>296</v>
      </c>
      <c r="C23" s="204"/>
      <c r="D23" s="204"/>
      <c r="E23" s="225"/>
      <c r="F23" s="204"/>
      <c r="G23" s="184"/>
      <c r="H23" s="410" t="s">
        <v>292</v>
      </c>
      <c r="I23" s="419"/>
      <c r="J23" s="204"/>
      <c r="K23" s="204"/>
      <c r="L23" s="410" t="s">
        <v>292</v>
      </c>
      <c r="M23" s="419"/>
      <c r="N23" s="204"/>
      <c r="O23" s="204"/>
    </row>
    <row r="24" spans="1:15" ht="24.75" customHeight="1" thickBot="1">
      <c r="A24" s="229">
        <v>5</v>
      </c>
      <c r="B24" s="230" t="s">
        <v>297</v>
      </c>
      <c r="C24" s="231"/>
      <c r="D24" s="208"/>
      <c r="E24" s="222"/>
      <c r="F24" s="204"/>
      <c r="G24" s="184"/>
      <c r="H24" s="420"/>
      <c r="I24" s="421"/>
      <c r="J24" s="204"/>
      <c r="K24" s="204"/>
      <c r="L24" s="420"/>
      <c r="M24" s="421"/>
      <c r="N24" s="204"/>
      <c r="O24" s="204"/>
    </row>
    <row r="25" spans="1:15" ht="15.75" thickBot="1">
      <c r="A25" s="183"/>
      <c r="B25" s="184"/>
      <c r="C25" s="232"/>
      <c r="D25" s="184"/>
      <c r="E25" s="184"/>
      <c r="F25" s="184"/>
      <c r="G25" s="184"/>
      <c r="H25" s="184"/>
      <c r="I25" s="232"/>
      <c r="J25" s="232"/>
      <c r="K25" s="232"/>
      <c r="L25" s="184"/>
      <c r="M25" s="232"/>
      <c r="N25" s="232"/>
      <c r="O25" s="232"/>
    </row>
    <row r="26" spans="1:15" ht="21" thickBot="1">
      <c r="A26" s="233" t="s">
        <v>298</v>
      </c>
      <c r="B26" s="234" t="s">
        <v>299</v>
      </c>
      <c r="C26" s="235"/>
      <c r="D26" s="235"/>
      <c r="E26" s="236"/>
      <c r="F26" s="184"/>
      <c r="G26" s="184"/>
      <c r="H26" s="237"/>
      <c r="I26" s="236"/>
      <c r="J26" s="184"/>
      <c r="K26" s="184"/>
      <c r="L26" s="237"/>
      <c r="M26" s="236"/>
      <c r="N26" s="184"/>
      <c r="O26" s="184"/>
    </row>
    <row r="27" spans="1:15" ht="15.75" thickBot="1">
      <c r="A27" s="191"/>
      <c r="B27" s="192"/>
      <c r="C27" s="238"/>
      <c r="D27" s="192"/>
      <c r="E27" s="192"/>
      <c r="F27" s="192"/>
      <c r="G27" s="192"/>
      <c r="H27" s="628" t="str">
        <f>H9</f>
        <v>ASG 20% INSALUBRIDADE</v>
      </c>
      <c r="I27" s="628"/>
      <c r="J27" s="190"/>
      <c r="K27" s="192"/>
      <c r="L27" s="628" t="s">
        <v>273</v>
      </c>
      <c r="M27" s="628"/>
      <c r="N27" s="190"/>
      <c r="O27" s="190"/>
    </row>
    <row r="28" spans="1:15" ht="16.5" thickBot="1">
      <c r="A28" s="239" t="s">
        <v>300</v>
      </c>
      <c r="B28" s="240" t="s">
        <v>301</v>
      </c>
      <c r="C28" s="188"/>
      <c r="D28" s="188"/>
      <c r="E28" s="189"/>
      <c r="F28" s="184"/>
      <c r="G28" s="184"/>
      <c r="H28" s="241"/>
      <c r="I28" s="242"/>
      <c r="J28" s="243"/>
      <c r="K28" s="243"/>
      <c r="L28" s="241"/>
      <c r="M28" s="242"/>
      <c r="N28" s="243"/>
      <c r="O28" s="243"/>
    </row>
    <row r="29" spans="1:15" ht="21" customHeight="1" thickBot="1">
      <c r="A29" s="244">
        <v>1</v>
      </c>
      <c r="B29" s="245" t="s">
        <v>301</v>
      </c>
      <c r="C29" s="246"/>
      <c r="D29" s="246"/>
      <c r="E29" s="247"/>
      <c r="F29" s="243"/>
      <c r="G29" s="243"/>
      <c r="H29" s="424" t="s">
        <v>302</v>
      </c>
      <c r="I29" s="425" t="s">
        <v>303</v>
      </c>
      <c r="J29" s="243"/>
      <c r="K29" s="243"/>
      <c r="L29" s="424" t="s">
        <v>302</v>
      </c>
      <c r="M29" s="425" t="s">
        <v>303</v>
      </c>
      <c r="N29" s="243"/>
      <c r="O29" s="243"/>
    </row>
    <row r="30" spans="1:15">
      <c r="A30" s="248" t="s">
        <v>274</v>
      </c>
      <c r="B30" s="249" t="s">
        <v>304</v>
      </c>
      <c r="C30" s="250"/>
      <c r="D30" s="250"/>
      <c r="E30" s="251"/>
      <c r="F30" s="184"/>
      <c r="G30" s="184"/>
      <c r="H30" s="426"/>
      <c r="I30" s="427"/>
      <c r="J30" s="252"/>
      <c r="K30" s="253"/>
      <c r="L30" s="426"/>
      <c r="M30" s="427"/>
      <c r="N30" s="252"/>
      <c r="O30" s="252"/>
    </row>
    <row r="31" spans="1:15" ht="23.25" customHeight="1">
      <c r="A31" s="203" t="s">
        <v>276</v>
      </c>
      <c r="B31" s="224" t="s">
        <v>305</v>
      </c>
      <c r="C31" s="184"/>
      <c r="D31" s="184"/>
      <c r="E31" s="254"/>
      <c r="F31" s="183"/>
      <c r="G31" s="183"/>
      <c r="H31" s="428"/>
      <c r="I31" s="429"/>
      <c r="J31" s="253"/>
      <c r="K31" s="253"/>
      <c r="L31" s="428"/>
      <c r="M31" s="429"/>
      <c r="N31" s="253"/>
      <c r="O31" s="253"/>
    </row>
    <row r="32" spans="1:15" ht="24" customHeight="1">
      <c r="A32" s="203" t="s">
        <v>279</v>
      </c>
      <c r="B32" s="224" t="s">
        <v>306</v>
      </c>
      <c r="C32" s="255"/>
      <c r="D32" s="184"/>
      <c r="E32" s="256"/>
      <c r="F32" s="257"/>
      <c r="G32" s="255"/>
      <c r="H32" s="434"/>
      <c r="I32" s="430"/>
      <c r="K32" s="253"/>
      <c r="L32" s="434"/>
      <c r="M32" s="435"/>
      <c r="N32" s="252"/>
      <c r="O32" s="252"/>
    </row>
    <row r="33" spans="1:16" ht="15.75" customHeight="1">
      <c r="A33" s="203" t="s">
        <v>281</v>
      </c>
      <c r="B33" s="224" t="s">
        <v>307</v>
      </c>
      <c r="C33" s="184"/>
      <c r="D33" s="184"/>
      <c r="E33" s="205"/>
      <c r="F33" s="184"/>
      <c r="G33" s="184"/>
      <c r="H33" s="428"/>
      <c r="I33" s="429"/>
      <c r="J33" s="253"/>
      <c r="K33" s="253"/>
      <c r="L33" s="428"/>
      <c r="M33" s="429"/>
      <c r="N33" s="253"/>
      <c r="O33" s="253"/>
    </row>
    <row r="34" spans="1:16" ht="27.75" customHeight="1">
      <c r="A34" s="203" t="s">
        <v>285</v>
      </c>
      <c r="B34" s="224" t="s">
        <v>308</v>
      </c>
      <c r="C34" s="184"/>
      <c r="D34" s="184"/>
      <c r="E34" s="205"/>
      <c r="F34" s="184"/>
      <c r="G34" s="184"/>
      <c r="H34" s="428"/>
      <c r="I34" s="429"/>
      <c r="J34" s="253"/>
      <c r="K34" s="253"/>
      <c r="L34" s="428"/>
      <c r="M34" s="429"/>
      <c r="N34" s="253"/>
      <c r="O34" s="253"/>
    </row>
    <row r="35" spans="1:16" ht="18.75" customHeight="1">
      <c r="A35" s="203" t="s">
        <v>283</v>
      </c>
      <c r="B35" s="224" t="s">
        <v>309</v>
      </c>
      <c r="C35" s="184"/>
      <c r="D35" s="184"/>
      <c r="E35" s="254"/>
      <c r="F35" s="183"/>
      <c r="G35" s="183"/>
      <c r="H35" s="428"/>
      <c r="I35" s="429"/>
      <c r="J35" s="253"/>
      <c r="K35" s="253"/>
      <c r="L35" s="428"/>
      <c r="M35" s="429"/>
      <c r="N35" s="253"/>
      <c r="O35" s="253"/>
    </row>
    <row r="36" spans="1:16" ht="15" customHeight="1" thickBot="1">
      <c r="A36" s="203" t="s">
        <v>310</v>
      </c>
      <c r="B36" s="224" t="s">
        <v>311</v>
      </c>
      <c r="C36" s="184"/>
      <c r="D36" s="184"/>
      <c r="E36" s="256"/>
      <c r="F36" s="257"/>
      <c r="G36" s="184"/>
      <c r="H36" s="431"/>
      <c r="I36" s="429"/>
      <c r="J36" s="253"/>
      <c r="K36" s="253"/>
      <c r="L36" s="431"/>
      <c r="M36" s="429"/>
      <c r="N36" s="253"/>
      <c r="O36" s="253"/>
    </row>
    <row r="37" spans="1:16" ht="15.75" thickBot="1">
      <c r="A37" s="258"/>
      <c r="B37" s="259" t="s">
        <v>263</v>
      </c>
      <c r="C37" s="259"/>
      <c r="D37" s="259"/>
      <c r="E37" s="260"/>
      <c r="F37" s="261"/>
      <c r="G37" s="261"/>
      <c r="H37" s="432"/>
      <c r="I37" s="433">
        <f>ROUND(SUM(I30:I36),2)</f>
        <v>0</v>
      </c>
      <c r="J37" s="262"/>
      <c r="K37" s="263"/>
      <c r="L37" s="432"/>
      <c r="M37" s="433">
        <f>ROUND(SUM(M30:M36),2)</f>
        <v>0</v>
      </c>
      <c r="N37" s="262"/>
      <c r="O37" s="262"/>
    </row>
    <row r="38" spans="1:16" ht="15.75" thickBot="1">
      <c r="A38" s="183"/>
      <c r="B38" s="184"/>
      <c r="C38" s="184"/>
      <c r="D38" s="184"/>
      <c r="E38" s="184"/>
      <c r="F38" s="184"/>
      <c r="G38" s="184"/>
      <c r="H38" s="206"/>
      <c r="I38" s="206"/>
      <c r="J38" s="206"/>
      <c r="K38" s="206"/>
      <c r="L38" s="206"/>
      <c r="M38" s="206"/>
      <c r="N38" s="206"/>
      <c r="O38" s="206"/>
    </row>
    <row r="39" spans="1:16" ht="16.5" thickBot="1">
      <c r="A39" s="239" t="s">
        <v>312</v>
      </c>
      <c r="B39" s="264" t="s">
        <v>313</v>
      </c>
      <c r="C39" s="265"/>
      <c r="D39" s="265"/>
      <c r="E39" s="266"/>
      <c r="F39" s="184"/>
      <c r="G39" s="267"/>
      <c r="H39" s="268"/>
      <c r="I39" s="269"/>
      <c r="J39" s="269"/>
      <c r="K39" s="269"/>
      <c r="L39" s="268"/>
      <c r="M39" s="269"/>
      <c r="N39" s="269"/>
      <c r="O39" s="269"/>
    </row>
    <row r="40" spans="1:16">
      <c r="A40" s="270" t="s">
        <v>314</v>
      </c>
      <c r="B40" s="271" t="s">
        <v>315</v>
      </c>
      <c r="C40" s="272"/>
      <c r="D40" s="272"/>
      <c r="E40" s="273"/>
      <c r="F40" s="261"/>
      <c r="G40" s="184"/>
      <c r="H40" s="448" t="s">
        <v>302</v>
      </c>
      <c r="I40" s="477" t="s">
        <v>303</v>
      </c>
      <c r="J40" s="243"/>
      <c r="K40" s="243"/>
      <c r="L40" s="448" t="s">
        <v>302</v>
      </c>
      <c r="M40" s="477" t="s">
        <v>303</v>
      </c>
      <c r="N40" s="243"/>
      <c r="O40" s="243"/>
    </row>
    <row r="41" spans="1:16">
      <c r="A41" s="248" t="s">
        <v>274</v>
      </c>
      <c r="B41" s="249" t="s">
        <v>316</v>
      </c>
      <c r="C41" s="274"/>
      <c r="D41" s="275"/>
      <c r="E41" s="276"/>
      <c r="F41" s="257"/>
      <c r="G41" s="255"/>
      <c r="H41" s="439"/>
      <c r="I41" s="444"/>
      <c r="J41" s="257"/>
      <c r="K41" s="257"/>
      <c r="L41" s="439"/>
      <c r="M41" s="444">
        <f>M37*L41</f>
        <v>0</v>
      </c>
      <c r="N41" s="257"/>
      <c r="O41" s="257"/>
    </row>
    <row r="42" spans="1:16" ht="18.75" customHeight="1" thickBot="1">
      <c r="A42" s="203" t="s">
        <v>276</v>
      </c>
      <c r="B42" s="224" t="s">
        <v>317</v>
      </c>
      <c r="C42" s="183"/>
      <c r="D42" s="183"/>
      <c r="E42" s="256"/>
      <c r="F42" s="257"/>
      <c r="G42" s="255"/>
      <c r="H42" s="439"/>
      <c r="I42" s="444"/>
      <c r="J42" s="257"/>
      <c r="K42" s="257"/>
      <c r="L42" s="439"/>
      <c r="M42" s="444">
        <f>L42*M37</f>
        <v>0</v>
      </c>
      <c r="N42" s="257"/>
      <c r="O42" s="257"/>
    </row>
    <row r="43" spans="1:16" ht="15.75" thickBot="1">
      <c r="A43" s="258"/>
      <c r="B43" s="259" t="s">
        <v>318</v>
      </c>
      <c r="C43" s="259"/>
      <c r="D43" s="259"/>
      <c r="E43" s="260"/>
      <c r="F43" s="261"/>
      <c r="G43" s="261"/>
      <c r="H43" s="475">
        <f>SUM(H41:H42)</f>
        <v>0</v>
      </c>
      <c r="I43" s="478">
        <f>SUM(I41:I42)</f>
        <v>0</v>
      </c>
      <c r="J43" s="277"/>
      <c r="K43" s="277"/>
      <c r="L43" s="475">
        <f>SUM(L41:L42)</f>
        <v>0</v>
      </c>
      <c r="M43" s="478">
        <f>SUM(M41:M42)</f>
        <v>0</v>
      </c>
      <c r="N43" s="277"/>
      <c r="O43" s="277"/>
    </row>
    <row r="44" spans="1:16" ht="15.75" thickBot="1">
      <c r="A44" s="243"/>
      <c r="B44" s="261"/>
      <c r="C44" s="261"/>
      <c r="D44" s="261"/>
      <c r="E44" s="261"/>
      <c r="F44" s="261"/>
      <c r="G44" s="261"/>
      <c r="H44" s="278"/>
      <c r="I44" s="279"/>
      <c r="J44" s="279"/>
      <c r="K44" s="279"/>
      <c r="L44" s="278"/>
      <c r="M44" s="279"/>
      <c r="N44" s="279"/>
      <c r="O44" s="279"/>
    </row>
    <row r="45" spans="1:16">
      <c r="A45" s="270" t="s">
        <v>319</v>
      </c>
      <c r="B45" s="280" t="s">
        <v>320</v>
      </c>
      <c r="C45" s="272"/>
      <c r="D45" s="272"/>
      <c r="E45" s="273"/>
      <c r="F45" s="261"/>
      <c r="G45" s="184"/>
      <c r="H45" s="448" t="s">
        <v>302</v>
      </c>
      <c r="I45" s="477" t="s">
        <v>303</v>
      </c>
      <c r="J45" s="243"/>
      <c r="K45" s="243"/>
      <c r="L45" s="448" t="s">
        <v>302</v>
      </c>
      <c r="M45" s="477" t="s">
        <v>303</v>
      </c>
      <c r="N45" s="243"/>
      <c r="O45" s="243"/>
    </row>
    <row r="46" spans="1:16">
      <c r="A46" s="223" t="s">
        <v>274</v>
      </c>
      <c r="B46" s="204" t="s">
        <v>321</v>
      </c>
      <c r="C46" s="184"/>
      <c r="D46" s="184"/>
      <c r="E46" s="205"/>
      <c r="F46" s="184"/>
      <c r="G46" s="184"/>
      <c r="H46" s="443"/>
      <c r="I46" s="444"/>
      <c r="J46" s="257"/>
      <c r="K46" s="257"/>
      <c r="L46" s="443"/>
      <c r="M46" s="444"/>
      <c r="N46" s="257"/>
      <c r="O46" s="257"/>
    </row>
    <row r="47" spans="1:16" ht="30" customHeight="1">
      <c r="A47" s="223" t="s">
        <v>276</v>
      </c>
      <c r="B47" s="204" t="s">
        <v>322</v>
      </c>
      <c r="C47" s="184"/>
      <c r="D47" s="184"/>
      <c r="E47" s="205"/>
      <c r="F47" s="184"/>
      <c r="G47" s="184"/>
      <c r="H47" s="443"/>
      <c r="I47" s="444"/>
      <c r="J47" s="257"/>
      <c r="K47" s="257"/>
      <c r="L47" s="443"/>
      <c r="M47" s="444"/>
      <c r="N47" s="257"/>
      <c r="O47" s="257"/>
    </row>
    <row r="48" spans="1:16">
      <c r="A48" s="223" t="s">
        <v>279</v>
      </c>
      <c r="B48" s="281" t="s">
        <v>323</v>
      </c>
      <c r="C48" s="184"/>
      <c r="D48" s="184"/>
      <c r="E48" s="205"/>
      <c r="F48" s="184"/>
      <c r="G48" s="184"/>
      <c r="H48" s="445"/>
      <c r="I48" s="444"/>
      <c r="J48" s="257"/>
      <c r="K48" s="257"/>
      <c r="L48" s="445"/>
      <c r="M48" s="444"/>
      <c r="N48" s="257"/>
      <c r="O48" s="257"/>
      <c r="P48" s="575"/>
    </row>
    <row r="49" spans="1:16" ht="25.5" customHeight="1">
      <c r="A49" s="223" t="s">
        <v>281</v>
      </c>
      <c r="B49" s="204" t="s">
        <v>324</v>
      </c>
      <c r="C49" s="184"/>
      <c r="D49" s="184"/>
      <c r="E49" s="205"/>
      <c r="F49" s="184"/>
      <c r="G49" s="184"/>
      <c r="H49" s="443"/>
      <c r="I49" s="444"/>
      <c r="J49" s="257"/>
      <c r="K49" s="257"/>
      <c r="L49" s="443"/>
      <c r="M49" s="444"/>
      <c r="N49" s="257"/>
      <c r="O49" s="257"/>
    </row>
    <row r="50" spans="1:16">
      <c r="A50" s="223" t="s">
        <v>285</v>
      </c>
      <c r="B50" s="204" t="s">
        <v>325</v>
      </c>
      <c r="C50" s="184"/>
      <c r="D50" s="184"/>
      <c r="E50" s="205"/>
      <c r="F50" s="184"/>
      <c r="G50" s="184"/>
      <c r="H50" s="443"/>
      <c r="I50" s="444"/>
      <c r="J50" s="257"/>
      <c r="K50" s="257"/>
      <c r="L50" s="443"/>
      <c r="M50" s="444"/>
      <c r="N50" s="257"/>
      <c r="O50" s="257"/>
    </row>
    <row r="51" spans="1:16" ht="29.25" customHeight="1">
      <c r="A51" s="223" t="s">
        <v>283</v>
      </c>
      <c r="B51" s="204" t="s">
        <v>326</v>
      </c>
      <c r="C51" s="184"/>
      <c r="D51" s="184"/>
      <c r="E51" s="205"/>
      <c r="F51" s="184"/>
      <c r="G51" s="184"/>
      <c r="H51" s="443"/>
      <c r="I51" s="444"/>
      <c r="J51" s="257"/>
      <c r="K51" s="257"/>
      <c r="L51" s="443"/>
      <c r="M51" s="444"/>
      <c r="N51" s="257"/>
      <c r="O51" s="257"/>
    </row>
    <row r="52" spans="1:16" ht="22.5" customHeight="1">
      <c r="A52" s="223" t="s">
        <v>310</v>
      </c>
      <c r="B52" s="204" t="s">
        <v>327</v>
      </c>
      <c r="C52" s="184"/>
      <c r="D52" s="184"/>
      <c r="E52" s="205"/>
      <c r="F52" s="184"/>
      <c r="G52" s="184"/>
      <c r="H52" s="443"/>
      <c r="I52" s="444"/>
      <c r="J52" s="257"/>
      <c r="K52" s="257"/>
      <c r="L52" s="443"/>
      <c r="M52" s="444"/>
      <c r="N52" s="257"/>
      <c r="O52" s="257"/>
    </row>
    <row r="53" spans="1:16" ht="15.75" thickBot="1">
      <c r="A53" s="223" t="s">
        <v>328</v>
      </c>
      <c r="B53" s="204" t="s">
        <v>329</v>
      </c>
      <c r="C53" s="184"/>
      <c r="D53" s="184"/>
      <c r="E53" s="205"/>
      <c r="F53" s="184"/>
      <c r="G53" s="184"/>
      <c r="H53" s="443"/>
      <c r="I53" s="444"/>
      <c r="J53" s="257"/>
      <c r="K53" s="257"/>
      <c r="L53" s="443"/>
      <c r="M53" s="444"/>
      <c r="N53" s="257"/>
      <c r="O53" s="257"/>
    </row>
    <row r="54" spans="1:16" ht="20.25" customHeight="1" thickBot="1">
      <c r="A54" s="258"/>
      <c r="B54" s="282" t="s">
        <v>263</v>
      </c>
      <c r="C54" s="259"/>
      <c r="D54" s="259"/>
      <c r="E54" s="260"/>
      <c r="F54" s="261"/>
      <c r="G54" s="261"/>
      <c r="H54" s="475">
        <f>SUM(H46:H53)</f>
        <v>0</v>
      </c>
      <c r="I54" s="478">
        <f>SUM(I46:I53)</f>
        <v>0</v>
      </c>
      <c r="J54" s="277"/>
      <c r="K54" s="277"/>
      <c r="L54" s="475">
        <f>SUM(L46:L53)</f>
        <v>0</v>
      </c>
      <c r="M54" s="478">
        <f>SUM(M46:M53)</f>
        <v>0</v>
      </c>
      <c r="N54" s="277"/>
      <c r="O54" s="277"/>
    </row>
    <row r="55" spans="1:16">
      <c r="A55" s="269"/>
      <c r="B55" s="283"/>
      <c r="C55" s="283"/>
      <c r="D55" s="283"/>
      <c r="E55" s="283"/>
      <c r="F55" s="283"/>
      <c r="G55" s="283"/>
      <c r="H55" s="629" t="str">
        <f>H27</f>
        <v>ASG 20% INSALUBRIDADE</v>
      </c>
      <c r="I55" s="629"/>
      <c r="J55" s="190"/>
      <c r="K55" s="277"/>
      <c r="L55" s="629" t="str">
        <f>L27</f>
        <v>ASG 40% INSALUBRIDADE</v>
      </c>
      <c r="M55" s="629"/>
      <c r="N55" s="190"/>
      <c r="O55" s="190"/>
    </row>
    <row r="56" spans="1:16">
      <c r="A56" s="270" t="s">
        <v>330</v>
      </c>
      <c r="B56" s="271" t="s">
        <v>331</v>
      </c>
      <c r="C56" s="272"/>
      <c r="D56" s="272"/>
      <c r="E56" s="273"/>
      <c r="F56" s="261"/>
      <c r="G56" s="184"/>
      <c r="H56" s="436" t="s">
        <v>332</v>
      </c>
      <c r="I56" s="437" t="s">
        <v>303</v>
      </c>
      <c r="J56" s="243"/>
      <c r="K56" s="243"/>
      <c r="L56" s="436" t="s">
        <v>332</v>
      </c>
      <c r="M56" s="437" t="s">
        <v>303</v>
      </c>
      <c r="N56" s="243"/>
      <c r="O56" s="284"/>
    </row>
    <row r="57" spans="1:16" ht="17.25" customHeight="1">
      <c r="A57" s="285" t="s">
        <v>274</v>
      </c>
      <c r="B57" s="286" t="s">
        <v>333</v>
      </c>
      <c r="C57" s="287"/>
      <c r="D57" s="288" t="s">
        <v>334</v>
      </c>
      <c r="E57" s="289"/>
      <c r="F57" s="290"/>
      <c r="G57" s="453"/>
      <c r="H57" s="449"/>
      <c r="I57" s="444"/>
      <c r="J57" s="446"/>
      <c r="K57" s="453"/>
      <c r="L57" s="449"/>
      <c r="M57" s="444"/>
      <c r="N57" s="257"/>
      <c r="O57" s="291"/>
      <c r="P57" s="447"/>
    </row>
    <row r="58" spans="1:16" ht="18.75" customHeight="1">
      <c r="A58" s="292" t="s">
        <v>276</v>
      </c>
      <c r="B58" s="293" t="s">
        <v>335</v>
      </c>
      <c r="C58" s="294"/>
      <c r="D58" s="295" t="str">
        <f>D57</f>
        <v xml:space="preserve">Qtd. Dias úteis </v>
      </c>
      <c r="E58" s="296"/>
      <c r="F58" s="290"/>
      <c r="G58" s="454"/>
      <c r="H58" s="450"/>
      <c r="I58" s="444"/>
      <c r="J58" s="257"/>
      <c r="K58" s="454"/>
      <c r="L58" s="450"/>
      <c r="M58" s="444"/>
      <c r="N58" s="257"/>
      <c r="O58" s="291"/>
      <c r="P58" s="575"/>
    </row>
    <row r="59" spans="1:16">
      <c r="A59" s="223" t="s">
        <v>279</v>
      </c>
      <c r="B59" s="204" t="s">
        <v>336</v>
      </c>
      <c r="C59" s="184"/>
      <c r="D59" s="184"/>
      <c r="E59" s="205"/>
      <c r="F59" s="184"/>
      <c r="G59" s="184"/>
      <c r="H59" s="451"/>
      <c r="I59" s="452"/>
      <c r="J59" s="297"/>
      <c r="K59" s="297"/>
      <c r="L59" s="451"/>
      <c r="M59" s="452"/>
      <c r="N59" s="297"/>
      <c r="O59" s="298"/>
    </row>
    <row r="60" spans="1:16" ht="23.25" customHeight="1">
      <c r="A60" s="223" t="s">
        <v>281</v>
      </c>
      <c r="B60" s="204" t="s">
        <v>337</v>
      </c>
      <c r="C60" s="184"/>
      <c r="D60" s="184"/>
      <c r="E60" s="205"/>
      <c r="F60" s="184"/>
      <c r="G60" s="184"/>
      <c r="H60" s="455"/>
      <c r="I60" s="444"/>
      <c r="J60" s="297"/>
      <c r="K60" s="297"/>
      <c r="L60" s="455"/>
      <c r="M60" s="458"/>
      <c r="N60" s="297"/>
      <c r="O60" s="298"/>
    </row>
    <row r="61" spans="1:16" ht="17.25" customHeight="1">
      <c r="A61" s="223" t="s">
        <v>285</v>
      </c>
      <c r="B61" s="204" t="s">
        <v>338</v>
      </c>
      <c r="C61" s="184"/>
      <c r="D61" s="184"/>
      <c r="E61" s="205"/>
      <c r="F61" s="184"/>
      <c r="G61" s="184"/>
      <c r="H61" s="451"/>
      <c r="I61" s="452"/>
      <c r="J61" s="297"/>
      <c r="K61" s="297"/>
      <c r="L61" s="451"/>
      <c r="M61" s="452"/>
      <c r="N61" s="297"/>
      <c r="O61" s="297"/>
    </row>
    <row r="62" spans="1:16" ht="23.25" customHeight="1" thickBot="1">
      <c r="A62" s="223" t="s">
        <v>283</v>
      </c>
      <c r="B62" s="204" t="s">
        <v>339</v>
      </c>
      <c r="C62" s="184"/>
      <c r="D62" s="184"/>
      <c r="E62" s="205"/>
      <c r="F62" s="184"/>
      <c r="G62" s="184"/>
      <c r="H62" s="456"/>
      <c r="I62" s="452"/>
      <c r="J62" s="257"/>
      <c r="K62" s="257"/>
      <c r="L62" s="456"/>
      <c r="M62" s="452"/>
      <c r="N62" s="257"/>
      <c r="O62" s="257"/>
    </row>
    <row r="63" spans="1:16" ht="15.75" thickBot="1">
      <c r="A63" s="258"/>
      <c r="B63" s="282" t="s">
        <v>263</v>
      </c>
      <c r="C63" s="259"/>
      <c r="D63" s="259"/>
      <c r="E63" s="260"/>
      <c r="F63" s="261"/>
      <c r="G63" s="261"/>
      <c r="H63" s="457">
        <f>SUM(H57:H62)</f>
        <v>0</v>
      </c>
      <c r="I63" s="441">
        <f>SUM(I57:I62)</f>
        <v>0</v>
      </c>
      <c r="J63" s="277"/>
      <c r="K63" s="277"/>
      <c r="L63" s="457">
        <f>SUM(L57:L62)</f>
        <v>0</v>
      </c>
      <c r="M63" s="441">
        <f>SUM(M57:M62)</f>
        <v>0</v>
      </c>
      <c r="N63" s="277"/>
      <c r="O63" s="277"/>
    </row>
    <row r="64" spans="1:16" ht="15.75" thickBot="1">
      <c r="A64" s="269"/>
      <c r="B64" s="283"/>
      <c r="C64" s="283"/>
      <c r="D64" s="283"/>
      <c r="E64" s="283"/>
      <c r="F64" s="283"/>
      <c r="G64" s="261"/>
      <c r="H64" s="299"/>
      <c r="I64" s="277"/>
      <c r="J64" s="277"/>
      <c r="K64" s="277"/>
      <c r="L64" s="299"/>
      <c r="M64" s="277"/>
      <c r="N64" s="277"/>
      <c r="O64" s="277"/>
    </row>
    <row r="65" spans="1:16" ht="15.75" thickBot="1">
      <c r="A65" s="300" t="s">
        <v>340</v>
      </c>
      <c r="B65" s="301"/>
      <c r="C65" s="301"/>
      <c r="D65" s="301"/>
      <c r="E65" s="302"/>
      <c r="F65" s="261"/>
      <c r="G65" s="261"/>
      <c r="H65" s="261"/>
      <c r="I65" s="261"/>
      <c r="J65" s="261"/>
      <c r="K65" s="261"/>
      <c r="L65" s="261"/>
      <c r="M65" s="261"/>
      <c r="N65" s="261"/>
      <c r="O65" s="261"/>
    </row>
    <row r="66" spans="1:16">
      <c r="A66" s="303">
        <v>2</v>
      </c>
      <c r="B66" s="304" t="s">
        <v>313</v>
      </c>
      <c r="C66" s="304"/>
      <c r="D66" s="304"/>
      <c r="E66" s="305"/>
      <c r="F66" s="261"/>
      <c r="G66" s="261"/>
      <c r="H66" s="460" t="s">
        <v>302</v>
      </c>
      <c r="I66" s="461" t="s">
        <v>341</v>
      </c>
      <c r="J66" s="243"/>
      <c r="K66" s="243"/>
      <c r="L66" s="460" t="s">
        <v>302</v>
      </c>
      <c r="M66" s="461" t="s">
        <v>341</v>
      </c>
      <c r="N66" s="243"/>
      <c r="O66" s="243"/>
    </row>
    <row r="67" spans="1:16">
      <c r="A67" s="306" t="s">
        <v>342</v>
      </c>
      <c r="B67" s="219" t="str">
        <f>B40</f>
        <v>13º Salário, Férias e Adicional de Férias</v>
      </c>
      <c r="C67" s="250"/>
      <c r="D67" s="250"/>
      <c r="E67" s="251"/>
      <c r="F67" s="184"/>
      <c r="G67" s="184"/>
      <c r="H67" s="463">
        <f>H43</f>
        <v>0</v>
      </c>
      <c r="I67" s="464">
        <f>I43</f>
        <v>0</v>
      </c>
      <c r="J67" s="459"/>
      <c r="K67" s="307"/>
      <c r="L67" s="463">
        <f>L43</f>
        <v>0</v>
      </c>
      <c r="M67" s="464">
        <f>M43</f>
        <v>0</v>
      </c>
      <c r="N67" s="307"/>
      <c r="O67" s="307"/>
      <c r="P67" s="459"/>
    </row>
    <row r="68" spans="1:16" ht="23.25" customHeight="1">
      <c r="A68" s="223" t="s">
        <v>343</v>
      </c>
      <c r="B68" s="204" t="s">
        <v>344</v>
      </c>
      <c r="C68" s="184"/>
      <c r="D68" s="184"/>
      <c r="E68" s="205"/>
      <c r="F68" s="184"/>
      <c r="G68" s="184"/>
      <c r="H68" s="443">
        <f>H54</f>
        <v>0</v>
      </c>
      <c r="I68" s="465">
        <f>I54</f>
        <v>0</v>
      </c>
      <c r="J68" s="307"/>
      <c r="K68" s="307"/>
      <c r="L68" s="443">
        <f>L54</f>
        <v>0</v>
      </c>
      <c r="M68" s="465">
        <f>M54</f>
        <v>0</v>
      </c>
      <c r="N68" s="307"/>
      <c r="O68" s="307"/>
    </row>
    <row r="69" spans="1:16" ht="18" customHeight="1" thickBot="1">
      <c r="A69" s="223" t="s">
        <v>345</v>
      </c>
      <c r="B69" s="204" t="str">
        <f>B56</f>
        <v>Benefícios Mensais e Diários</v>
      </c>
      <c r="C69" s="184"/>
      <c r="D69" s="184"/>
      <c r="E69" s="205"/>
      <c r="F69" s="184"/>
      <c r="G69" s="184"/>
      <c r="H69" s="466"/>
      <c r="I69" s="465">
        <f>I63</f>
        <v>0</v>
      </c>
      <c r="J69" s="307"/>
      <c r="K69" s="307"/>
      <c r="L69" s="466"/>
      <c r="M69" s="465">
        <f>M63</f>
        <v>0</v>
      </c>
      <c r="N69" s="307"/>
      <c r="O69" s="307"/>
    </row>
    <row r="70" spans="1:16" ht="19.5" customHeight="1" thickBot="1">
      <c r="A70" s="258"/>
      <c r="B70" s="259" t="s">
        <v>263</v>
      </c>
      <c r="C70" s="259"/>
      <c r="D70" s="259"/>
      <c r="E70" s="260"/>
      <c r="F70" s="261"/>
      <c r="G70" s="261"/>
      <c r="H70" s="442"/>
      <c r="I70" s="462">
        <f>SUM(I67:I69)</f>
        <v>0</v>
      </c>
      <c r="J70" s="277"/>
      <c r="K70" s="277"/>
      <c r="L70" s="442"/>
      <c r="M70" s="462">
        <f>SUM(M67:M69)</f>
        <v>0</v>
      </c>
      <c r="N70" s="277"/>
      <c r="O70" s="277"/>
    </row>
    <row r="71" spans="1:16" ht="15.75" thickBot="1">
      <c r="A71" s="269"/>
      <c r="B71" s="283"/>
      <c r="C71" s="283"/>
      <c r="D71" s="283"/>
      <c r="E71" s="283"/>
      <c r="F71" s="283"/>
      <c r="G71" s="261"/>
      <c r="H71" s="308"/>
      <c r="I71" s="277"/>
      <c r="J71" s="277"/>
      <c r="K71" s="277"/>
      <c r="L71" s="308"/>
      <c r="M71" s="277"/>
      <c r="N71" s="277"/>
      <c r="O71" s="277"/>
    </row>
    <row r="72" spans="1:16" ht="15.75">
      <c r="A72" s="239" t="s">
        <v>346</v>
      </c>
      <c r="B72" s="240" t="s">
        <v>347</v>
      </c>
      <c r="C72" s="309"/>
      <c r="D72" s="309"/>
      <c r="E72" s="310"/>
      <c r="F72" s="311"/>
      <c r="G72" s="311"/>
      <c r="H72" s="311"/>
      <c r="I72" s="311"/>
      <c r="J72" s="311"/>
      <c r="K72" s="311"/>
      <c r="L72" s="311"/>
      <c r="M72" s="311"/>
      <c r="N72" s="311"/>
      <c r="O72" s="311"/>
    </row>
    <row r="73" spans="1:16">
      <c r="A73" s="312">
        <v>3</v>
      </c>
      <c r="B73" s="272" t="s">
        <v>348</v>
      </c>
      <c r="C73" s="272"/>
      <c r="D73" s="272"/>
      <c r="E73" s="273"/>
      <c r="F73" s="261"/>
      <c r="G73" s="261"/>
      <c r="H73" s="448" t="s">
        <v>302</v>
      </c>
      <c r="I73" s="473" t="s">
        <v>341</v>
      </c>
      <c r="J73" s="243"/>
      <c r="K73" s="243"/>
      <c r="L73" s="448" t="s">
        <v>302</v>
      </c>
      <c r="M73" s="473" t="s">
        <v>341</v>
      </c>
      <c r="N73" s="243"/>
      <c r="O73" s="243"/>
    </row>
    <row r="74" spans="1:16" ht="19.5" customHeight="1">
      <c r="A74" s="306" t="s">
        <v>274</v>
      </c>
      <c r="B74" s="249" t="s">
        <v>349</v>
      </c>
      <c r="C74" s="219"/>
      <c r="D74" s="219"/>
      <c r="E74" s="251"/>
      <c r="F74" s="184"/>
      <c r="G74" s="184"/>
      <c r="H74" s="468"/>
      <c r="I74" s="467"/>
      <c r="J74" s="257"/>
      <c r="K74" s="257"/>
      <c r="L74" s="468"/>
      <c r="M74" s="470"/>
      <c r="N74" s="257"/>
      <c r="O74" s="257"/>
    </row>
    <row r="75" spans="1:16" ht="22.5" customHeight="1">
      <c r="A75" s="223" t="s">
        <v>276</v>
      </c>
      <c r="B75" s="224" t="s">
        <v>350</v>
      </c>
      <c r="C75" s="204"/>
      <c r="D75" s="204"/>
      <c r="E75" s="205"/>
      <c r="F75" s="184"/>
      <c r="G75" s="184"/>
      <c r="H75" s="468"/>
      <c r="I75" s="444"/>
      <c r="J75" s="257"/>
      <c r="K75" s="257"/>
      <c r="L75" s="468"/>
      <c r="M75" s="440"/>
      <c r="N75" s="257"/>
      <c r="O75" s="257"/>
    </row>
    <row r="76" spans="1:16" ht="21.75" customHeight="1">
      <c r="A76" s="223" t="s">
        <v>279</v>
      </c>
      <c r="B76" s="224" t="s">
        <v>351</v>
      </c>
      <c r="C76" s="204"/>
      <c r="D76" s="204"/>
      <c r="E76" s="205"/>
      <c r="F76" s="184"/>
      <c r="G76" s="184"/>
      <c r="H76" s="468"/>
      <c r="I76" s="444"/>
      <c r="J76" s="297"/>
      <c r="K76" s="297"/>
      <c r="L76" s="468"/>
      <c r="M76" s="440"/>
      <c r="N76" s="297"/>
      <c r="O76" s="297"/>
    </row>
    <row r="77" spans="1:16" ht="22.5" customHeight="1">
      <c r="A77" s="223" t="s">
        <v>281</v>
      </c>
      <c r="B77" s="224" t="s">
        <v>352</v>
      </c>
      <c r="C77" s="204"/>
      <c r="D77" s="204"/>
      <c r="E77" s="205"/>
      <c r="F77" s="184"/>
      <c r="G77" s="184"/>
      <c r="H77" s="469"/>
      <c r="I77" s="444"/>
      <c r="J77" s="257"/>
      <c r="K77" s="257"/>
      <c r="L77" s="469"/>
      <c r="M77" s="440"/>
      <c r="N77" s="257"/>
      <c r="O77" s="257"/>
    </row>
    <row r="78" spans="1:16" ht="20.25" customHeight="1">
      <c r="A78" s="223" t="s">
        <v>285</v>
      </c>
      <c r="B78" s="224" t="s">
        <v>353</v>
      </c>
      <c r="C78" s="204"/>
      <c r="D78" s="204"/>
      <c r="E78" s="205"/>
      <c r="F78" s="184"/>
      <c r="G78" s="184"/>
      <c r="H78" s="438"/>
      <c r="I78" s="444"/>
      <c r="J78" s="257"/>
      <c r="K78" s="257"/>
      <c r="L78" s="438"/>
      <c r="M78" s="440"/>
      <c r="N78" s="257"/>
      <c r="O78" s="257"/>
    </row>
    <row r="79" spans="1:16" ht="13.5" customHeight="1">
      <c r="A79" s="229" t="s">
        <v>283</v>
      </c>
      <c r="B79" s="230" t="s">
        <v>354</v>
      </c>
      <c r="C79" s="208"/>
      <c r="D79" s="208"/>
      <c r="E79" s="210"/>
      <c r="F79" s="184"/>
      <c r="G79" s="184"/>
      <c r="H79" s="472"/>
      <c r="I79" s="474"/>
      <c r="J79" s="257"/>
      <c r="K79" s="257"/>
      <c r="L79" s="472"/>
      <c r="M79" s="471"/>
      <c r="N79" s="257"/>
      <c r="O79" s="257"/>
    </row>
    <row r="80" spans="1:16" ht="15.75" customHeight="1">
      <c r="A80" s="258"/>
      <c r="B80" s="259" t="s">
        <v>263</v>
      </c>
      <c r="C80" s="259"/>
      <c r="D80" s="259"/>
      <c r="E80" s="260"/>
      <c r="F80" s="261"/>
      <c r="G80" s="261"/>
      <c r="H80" s="475">
        <f>SUM(H74:H79)</f>
        <v>0</v>
      </c>
      <c r="I80" s="476">
        <f>SUM(I74:I79)</f>
        <v>0</v>
      </c>
      <c r="J80" s="277"/>
      <c r="K80" s="277"/>
      <c r="L80" s="475">
        <f>SUM(L74:L79)</f>
        <v>0</v>
      </c>
      <c r="M80" s="476">
        <f>SUM(M74:M79)</f>
        <v>0</v>
      </c>
      <c r="N80" s="277"/>
      <c r="O80" s="277"/>
    </row>
    <row r="81" spans="1:16" ht="23.25" customHeight="1">
      <c r="A81" s="243"/>
      <c r="B81" s="261"/>
      <c r="C81" s="261"/>
      <c r="D81" s="261"/>
      <c r="E81" s="261"/>
      <c r="F81" s="261"/>
      <c r="G81" s="261"/>
      <c r="H81" s="261"/>
      <c r="I81" s="277"/>
      <c r="J81" s="277"/>
      <c r="K81" s="277"/>
      <c r="L81" s="261"/>
      <c r="M81" s="277"/>
      <c r="N81" s="277"/>
      <c r="O81" s="277"/>
    </row>
    <row r="82" spans="1:16" ht="15.75">
      <c r="A82" s="483" t="s">
        <v>355</v>
      </c>
      <c r="B82" s="484" t="s">
        <v>356</v>
      </c>
      <c r="C82" s="485"/>
      <c r="D82" s="485"/>
      <c r="E82" s="486"/>
      <c r="F82" s="184"/>
      <c r="G82" s="184"/>
      <c r="H82" s="184"/>
      <c r="I82" s="184"/>
      <c r="J82" s="184"/>
      <c r="K82" s="184"/>
      <c r="L82" s="184"/>
      <c r="M82" s="184"/>
      <c r="N82" s="184"/>
      <c r="O82" s="184"/>
    </row>
    <row r="83" spans="1:16">
      <c r="A83" s="270" t="s">
        <v>357</v>
      </c>
      <c r="B83" s="271" t="s">
        <v>358</v>
      </c>
      <c r="C83" s="272"/>
      <c r="D83" s="272"/>
      <c r="E83" s="273"/>
      <c r="F83" s="261"/>
      <c r="G83" s="261"/>
      <c r="H83" s="436" t="s">
        <v>302</v>
      </c>
      <c r="I83" s="437" t="s">
        <v>303</v>
      </c>
      <c r="J83" s="243"/>
      <c r="K83" s="243"/>
      <c r="L83" s="436" t="s">
        <v>302</v>
      </c>
      <c r="M83" s="437" t="s">
        <v>303</v>
      </c>
      <c r="N83" s="243"/>
      <c r="O83" s="243"/>
    </row>
    <row r="84" spans="1:16" ht="18.75" customHeight="1">
      <c r="A84" s="248" t="s">
        <v>274</v>
      </c>
      <c r="B84" s="249" t="s">
        <v>359</v>
      </c>
      <c r="C84" s="250"/>
      <c r="D84" s="250"/>
      <c r="E84" s="251"/>
      <c r="F84" s="184"/>
      <c r="G84" s="184"/>
      <c r="H84" s="480"/>
      <c r="I84" s="467"/>
      <c r="J84" s="297"/>
      <c r="K84" s="297"/>
      <c r="L84" s="480"/>
      <c r="M84" s="467"/>
      <c r="N84" s="297"/>
      <c r="O84" s="297"/>
    </row>
    <row r="85" spans="1:16" ht="17.25" customHeight="1">
      <c r="A85" s="203" t="s">
        <v>276</v>
      </c>
      <c r="B85" s="224" t="s">
        <v>360</v>
      </c>
      <c r="C85" s="184"/>
      <c r="D85" s="184"/>
      <c r="E85" s="205"/>
      <c r="F85" s="184"/>
      <c r="G85" s="184"/>
      <c r="H85" s="466"/>
      <c r="I85" s="444"/>
      <c r="J85" s="297"/>
      <c r="K85" s="297"/>
      <c r="L85" s="466"/>
      <c r="M85" s="444"/>
      <c r="N85" s="297"/>
      <c r="O85" s="297"/>
    </row>
    <row r="86" spans="1:16" ht="23.25" customHeight="1">
      <c r="A86" s="203" t="s">
        <v>279</v>
      </c>
      <c r="B86" s="224" t="s">
        <v>361</v>
      </c>
      <c r="C86" s="184"/>
      <c r="D86" s="184"/>
      <c r="E86" s="205"/>
      <c r="F86" s="184"/>
      <c r="G86" s="184"/>
      <c r="H86" s="466"/>
      <c r="I86" s="444"/>
      <c r="J86" s="297"/>
      <c r="K86" s="297"/>
      <c r="L86" s="466"/>
      <c r="M86" s="444"/>
      <c r="N86" s="297"/>
      <c r="O86" s="297"/>
    </row>
    <row r="87" spans="1:16" ht="24" customHeight="1">
      <c r="A87" s="203" t="s">
        <v>281</v>
      </c>
      <c r="B87" s="224" t="s">
        <v>362</v>
      </c>
      <c r="C87" s="184"/>
      <c r="D87" s="184"/>
      <c r="E87" s="205"/>
      <c r="F87" s="184"/>
      <c r="G87" s="184"/>
      <c r="H87" s="466"/>
      <c r="I87" s="444"/>
      <c r="J87" s="297"/>
      <c r="K87" s="297"/>
      <c r="L87" s="466"/>
      <c r="M87" s="444"/>
      <c r="N87" s="297"/>
      <c r="O87" s="297"/>
    </row>
    <row r="88" spans="1:16">
      <c r="A88" s="203" t="s">
        <v>285</v>
      </c>
      <c r="B88" s="224" t="s">
        <v>363</v>
      </c>
      <c r="C88" s="184"/>
      <c r="D88" s="184"/>
      <c r="E88" s="205"/>
      <c r="F88" s="184"/>
      <c r="G88" s="184"/>
      <c r="H88" s="466"/>
      <c r="I88" s="444"/>
      <c r="J88" s="297"/>
      <c r="K88" s="297"/>
      <c r="L88" s="466"/>
      <c r="M88" s="444"/>
      <c r="N88" s="297"/>
      <c r="O88" s="297"/>
    </row>
    <row r="89" spans="1:16" ht="17.25" customHeight="1">
      <c r="A89" s="203" t="s">
        <v>283</v>
      </c>
      <c r="B89" s="479" t="s">
        <v>364</v>
      </c>
      <c r="C89" s="184"/>
      <c r="D89" s="184"/>
      <c r="E89" s="205"/>
      <c r="F89" s="184"/>
      <c r="G89" s="184"/>
      <c r="H89" s="466"/>
      <c r="I89" s="444"/>
      <c r="J89" s="297"/>
      <c r="K89" s="297"/>
      <c r="L89" s="466"/>
      <c r="M89" s="444"/>
      <c r="N89" s="297"/>
      <c r="O89" s="297"/>
      <c r="P89" s="586"/>
    </row>
    <row r="90" spans="1:16">
      <c r="A90" s="203" t="s">
        <v>310</v>
      </c>
      <c r="B90" s="224" t="s">
        <v>365</v>
      </c>
      <c r="C90" s="184"/>
      <c r="D90" s="184"/>
      <c r="E90" s="205"/>
      <c r="F90" s="184"/>
      <c r="G90" s="184"/>
      <c r="H90" s="466"/>
      <c r="I90" s="444"/>
      <c r="J90" s="297"/>
      <c r="K90" s="297"/>
      <c r="L90" s="466"/>
      <c r="M90" s="444"/>
      <c r="N90" s="297"/>
      <c r="O90" s="297"/>
      <c r="P90" s="586"/>
    </row>
    <row r="91" spans="1:16" ht="14.25" customHeight="1">
      <c r="A91" s="258"/>
      <c r="B91" s="259" t="s">
        <v>366</v>
      </c>
      <c r="C91" s="259"/>
      <c r="D91" s="259"/>
      <c r="E91" s="260"/>
      <c r="F91" s="261"/>
      <c r="G91" s="261"/>
      <c r="H91" s="475">
        <f>SUM(H84:H90)</f>
        <v>0</v>
      </c>
      <c r="I91" s="478"/>
      <c r="J91" s="279"/>
      <c r="K91" s="279"/>
      <c r="L91" s="475">
        <f>SUM(L84:L90)</f>
        <v>0</v>
      </c>
      <c r="M91" s="478"/>
      <c r="N91" s="279"/>
      <c r="O91" s="279"/>
    </row>
    <row r="92" spans="1:16">
      <c r="A92" s="258" t="s">
        <v>328</v>
      </c>
      <c r="B92" s="224" t="s">
        <v>367</v>
      </c>
      <c r="C92" s="184"/>
      <c r="D92" s="184"/>
      <c r="E92" s="205"/>
      <c r="F92" s="184"/>
      <c r="G92" s="184"/>
      <c r="H92" s="475">
        <f>(H91-H88)*H43</f>
        <v>0</v>
      </c>
      <c r="I92" s="478"/>
      <c r="J92" s="297"/>
      <c r="K92" s="297"/>
      <c r="L92" s="475">
        <f>(L91-L88)*L43</f>
        <v>0</v>
      </c>
      <c r="M92" s="478"/>
      <c r="N92" s="297"/>
      <c r="O92" s="297"/>
    </row>
    <row r="93" spans="1:16" ht="15.75" customHeight="1">
      <c r="A93" s="203"/>
      <c r="B93" s="259" t="s">
        <v>366</v>
      </c>
      <c r="C93" s="259"/>
      <c r="D93" s="259"/>
      <c r="E93" s="260"/>
      <c r="F93" s="184"/>
      <c r="G93" s="184"/>
      <c r="H93" s="442">
        <f>H92+H91</f>
        <v>0</v>
      </c>
      <c r="I93" s="441"/>
      <c r="J93" s="297"/>
      <c r="K93" s="297"/>
      <c r="L93" s="442">
        <f>L92+L91</f>
        <v>0</v>
      </c>
      <c r="M93" s="441"/>
      <c r="N93" s="297"/>
      <c r="O93" s="297"/>
    </row>
    <row r="94" spans="1:16" ht="18.75" customHeight="1">
      <c r="A94" s="258" t="s">
        <v>368</v>
      </c>
      <c r="B94" s="204" t="s">
        <v>369</v>
      </c>
      <c r="C94" s="313"/>
      <c r="D94" s="184"/>
      <c r="E94" s="205"/>
      <c r="F94" s="184"/>
      <c r="G94" s="184"/>
      <c r="H94" s="475">
        <f>H54*H91</f>
        <v>0</v>
      </c>
      <c r="I94" s="478"/>
      <c r="J94" s="257"/>
      <c r="K94" s="257"/>
      <c r="L94" s="475">
        <f>L54*L91</f>
        <v>0</v>
      </c>
      <c r="M94" s="478"/>
      <c r="N94" s="257"/>
      <c r="O94" s="257"/>
    </row>
    <row r="95" spans="1:16">
      <c r="A95" s="258"/>
      <c r="B95" s="282" t="s">
        <v>370</v>
      </c>
      <c r="C95" s="259"/>
      <c r="D95" s="259"/>
      <c r="E95" s="260"/>
      <c r="F95" s="261"/>
      <c r="G95" s="261"/>
      <c r="H95" s="442">
        <f>SUM(H93,H94)</f>
        <v>0</v>
      </c>
      <c r="I95" s="441"/>
      <c r="J95" s="277"/>
      <c r="K95" s="277"/>
      <c r="L95" s="442">
        <f>SUM(L93,L94)</f>
        <v>0</v>
      </c>
      <c r="M95" s="441"/>
      <c r="N95" s="277"/>
      <c r="O95" s="277"/>
    </row>
    <row r="96" spans="1:16">
      <c r="A96" s="243"/>
      <c r="B96" s="261"/>
      <c r="C96" s="261"/>
      <c r="D96" s="261"/>
      <c r="E96" s="261"/>
      <c r="F96" s="261"/>
      <c r="G96" s="261"/>
      <c r="H96" s="481"/>
      <c r="I96" s="482"/>
      <c r="J96" s="279"/>
      <c r="K96" s="279"/>
      <c r="L96" s="278"/>
      <c r="M96" s="279"/>
      <c r="N96" s="279"/>
      <c r="O96" s="279"/>
    </row>
    <row r="97" spans="1:15">
      <c r="A97" s="270" t="s">
        <v>371</v>
      </c>
      <c r="B97" s="271" t="s">
        <v>372</v>
      </c>
      <c r="C97" s="272"/>
      <c r="D97" s="272"/>
      <c r="E97" s="273"/>
      <c r="F97" s="261"/>
      <c r="G97" s="184"/>
      <c r="H97" s="448" t="s">
        <v>302</v>
      </c>
      <c r="I97" s="477" t="s">
        <v>303</v>
      </c>
      <c r="J97" s="243"/>
      <c r="K97" s="243"/>
      <c r="L97" s="448" t="s">
        <v>302</v>
      </c>
      <c r="M97" s="477" t="s">
        <v>303</v>
      </c>
      <c r="N97" s="243"/>
      <c r="O97" s="243"/>
    </row>
    <row r="98" spans="1:15" ht="18" customHeight="1" thickBot="1">
      <c r="A98" s="223" t="s">
        <v>274</v>
      </c>
      <c r="B98" s="204" t="s">
        <v>373</v>
      </c>
      <c r="C98" s="313"/>
      <c r="D98" s="184"/>
      <c r="E98" s="205"/>
      <c r="F98" s="184"/>
      <c r="G98" s="184"/>
      <c r="H98" s="487">
        <v>0</v>
      </c>
      <c r="I98" s="444">
        <f>H98*I37</f>
        <v>0</v>
      </c>
      <c r="J98" s="257"/>
      <c r="K98" s="257"/>
      <c r="L98" s="487">
        <v>0</v>
      </c>
      <c r="M98" s="444">
        <f>L98*M37</f>
        <v>0</v>
      </c>
      <c r="N98" s="257"/>
      <c r="O98" s="257"/>
    </row>
    <row r="99" spans="1:15" ht="15.75" thickBot="1">
      <c r="A99" s="258"/>
      <c r="B99" s="282" t="s">
        <v>263</v>
      </c>
      <c r="C99" s="259"/>
      <c r="D99" s="259"/>
      <c r="E99" s="260"/>
      <c r="F99" s="261"/>
      <c r="G99" s="261"/>
      <c r="H99" s="488">
        <f>SUM(H98)</f>
        <v>0</v>
      </c>
      <c r="I99" s="478">
        <f>SUM(I98)</f>
        <v>0</v>
      </c>
      <c r="J99" s="277"/>
      <c r="K99" s="277"/>
      <c r="L99" s="488">
        <f>SUM(L98)</f>
        <v>0</v>
      </c>
      <c r="M99" s="478">
        <f>SUM(M98)</f>
        <v>0</v>
      </c>
      <c r="N99" s="277"/>
      <c r="O99" s="277"/>
    </row>
    <row r="100" spans="1:15">
      <c r="A100" s="243"/>
      <c r="B100" s="261"/>
      <c r="C100" s="261"/>
      <c r="D100" s="261"/>
      <c r="E100" s="261"/>
      <c r="F100" s="261"/>
      <c r="G100" s="261"/>
      <c r="H100" s="308"/>
      <c r="I100" s="277"/>
      <c r="J100" s="277"/>
      <c r="K100" s="277"/>
      <c r="L100" s="308"/>
      <c r="M100" s="277"/>
      <c r="N100" s="277"/>
      <c r="O100" s="277"/>
    </row>
    <row r="101" spans="1:15" ht="22.5" customHeight="1" thickBot="1">
      <c r="A101" s="243"/>
      <c r="B101" s="261"/>
      <c r="C101" s="261"/>
      <c r="D101" s="261"/>
      <c r="E101" s="261"/>
      <c r="F101" s="261"/>
      <c r="G101" s="261"/>
      <c r="H101" s="261"/>
      <c r="I101" s="184"/>
      <c r="J101" s="184"/>
      <c r="K101" s="184"/>
      <c r="L101" s="261"/>
      <c r="M101" s="184"/>
      <c r="N101" s="184"/>
      <c r="O101" s="184"/>
    </row>
    <row r="102" spans="1:15" ht="15.75" thickBot="1">
      <c r="A102" s="300" t="s">
        <v>374</v>
      </c>
      <c r="B102" s="301"/>
      <c r="C102" s="301"/>
      <c r="D102" s="301"/>
      <c r="E102" s="302"/>
      <c r="F102" s="261"/>
      <c r="G102" s="261"/>
      <c r="H102" s="261"/>
      <c r="I102" s="261"/>
      <c r="J102" s="261"/>
      <c r="K102" s="261"/>
      <c r="L102" s="261"/>
      <c r="M102" s="261"/>
      <c r="N102" s="261"/>
      <c r="O102" s="261"/>
    </row>
    <row r="103" spans="1:15" ht="15.75" thickBot="1">
      <c r="A103" s="303">
        <v>4</v>
      </c>
      <c r="B103" s="304" t="str">
        <f>B82</f>
        <v>Custo de Reposição do Profissional Ausente</v>
      </c>
      <c r="C103" s="304"/>
      <c r="D103" s="304"/>
      <c r="E103" s="305"/>
      <c r="F103" s="261"/>
      <c r="G103" s="261"/>
      <c r="H103" s="489" t="s">
        <v>302</v>
      </c>
      <c r="I103" s="425" t="s">
        <v>341</v>
      </c>
      <c r="J103" s="243"/>
      <c r="K103" s="243"/>
      <c r="L103" s="489" t="s">
        <v>302</v>
      </c>
      <c r="M103" s="425" t="s">
        <v>341</v>
      </c>
      <c r="N103" s="243"/>
      <c r="O103" s="243"/>
    </row>
    <row r="104" spans="1:15" ht="20.25" customHeight="1">
      <c r="A104" s="306" t="s">
        <v>375</v>
      </c>
      <c r="B104" s="219" t="str">
        <f>B83</f>
        <v>Substituto nas Ausências Legais (Redação data pela Instrução Normativa nº 7 de 2018)</v>
      </c>
      <c r="C104" s="250"/>
      <c r="D104" s="250"/>
      <c r="E104" s="251"/>
      <c r="F104" s="184"/>
      <c r="G104" s="184"/>
      <c r="H104" s="480">
        <f>H95</f>
        <v>0</v>
      </c>
      <c r="I104" s="464">
        <f>I95</f>
        <v>0</v>
      </c>
      <c r="J104" s="307"/>
      <c r="K104" s="307"/>
      <c r="L104" s="480">
        <f>L95</f>
        <v>0</v>
      </c>
      <c r="M104" s="464">
        <f>M95</f>
        <v>0</v>
      </c>
      <c r="N104" s="307"/>
      <c r="O104" s="307"/>
    </row>
    <row r="105" spans="1:15" ht="15.75" thickBot="1">
      <c r="A105" s="223" t="s">
        <v>376</v>
      </c>
      <c r="B105" s="204" t="str">
        <f>B97</f>
        <v>Substituto na Intrajornada</v>
      </c>
      <c r="C105" s="184"/>
      <c r="D105" s="184"/>
      <c r="E105" s="205"/>
      <c r="F105" s="184"/>
      <c r="G105" s="184"/>
      <c r="H105" s="466">
        <f>H99</f>
        <v>0</v>
      </c>
      <c r="I105" s="465">
        <f>I99</f>
        <v>0</v>
      </c>
      <c r="J105" s="307"/>
      <c r="K105" s="307"/>
      <c r="L105" s="466">
        <f>L99</f>
        <v>0</v>
      </c>
      <c r="M105" s="465">
        <f>M99</f>
        <v>0</v>
      </c>
      <c r="N105" s="307"/>
      <c r="O105" s="307"/>
    </row>
    <row r="106" spans="1:15" ht="15.75" thickBot="1">
      <c r="A106" s="258"/>
      <c r="B106" s="259" t="s">
        <v>263</v>
      </c>
      <c r="C106" s="259"/>
      <c r="D106" s="259"/>
      <c r="E106" s="260"/>
      <c r="F106" s="261"/>
      <c r="G106" s="261"/>
      <c r="H106" s="475">
        <f>SUM(H104:H105)</f>
        <v>0</v>
      </c>
      <c r="I106" s="476">
        <f>SUM(I104:I105)</f>
        <v>0</v>
      </c>
      <c r="J106" s="277"/>
      <c r="K106" s="277"/>
      <c r="L106" s="475">
        <f>SUM(L104:L105)</f>
        <v>0</v>
      </c>
      <c r="M106" s="476">
        <f>SUM(M104:M105)</f>
        <v>0</v>
      </c>
      <c r="N106" s="277"/>
      <c r="O106" s="277"/>
    </row>
    <row r="107" spans="1:15" ht="15.75" thickBot="1">
      <c r="A107" s="243"/>
      <c r="B107" s="261"/>
      <c r="C107" s="261"/>
      <c r="D107" s="261"/>
      <c r="E107" s="261"/>
      <c r="F107" s="261"/>
      <c r="G107" s="261"/>
      <c r="H107" s="308"/>
      <c r="I107" s="277"/>
      <c r="J107" s="277"/>
      <c r="K107" s="277"/>
      <c r="L107" s="308"/>
      <c r="M107" s="277"/>
      <c r="N107" s="277"/>
      <c r="O107" s="277"/>
    </row>
    <row r="108" spans="1:15" ht="16.5" thickBot="1">
      <c r="A108" s="239" t="s">
        <v>377</v>
      </c>
      <c r="B108" s="240" t="s">
        <v>378</v>
      </c>
      <c r="C108" s="309"/>
      <c r="D108" s="309"/>
      <c r="E108" s="310"/>
      <c r="F108" s="311"/>
      <c r="G108" s="311"/>
      <c r="H108" s="311"/>
      <c r="I108" s="311"/>
      <c r="J108" s="311"/>
      <c r="K108" s="311"/>
      <c r="L108" s="311"/>
      <c r="M108" s="311"/>
      <c r="N108" s="311"/>
      <c r="O108" s="311"/>
    </row>
    <row r="109" spans="1:15" ht="15.75" thickBot="1">
      <c r="A109" s="312">
        <v>5</v>
      </c>
      <c r="B109" s="272" t="s">
        <v>378</v>
      </c>
      <c r="C109" s="272"/>
      <c r="D109" s="272"/>
      <c r="E109" s="273"/>
      <c r="F109" s="261"/>
      <c r="G109" s="261"/>
      <c r="H109" s="448"/>
      <c r="I109" s="473" t="s">
        <v>341</v>
      </c>
      <c r="J109" s="243"/>
      <c r="K109" s="243"/>
      <c r="L109" s="448"/>
      <c r="M109" s="473" t="s">
        <v>341</v>
      </c>
      <c r="N109" s="243"/>
      <c r="O109" s="243"/>
    </row>
    <row r="110" spans="1:15" ht="24" customHeight="1">
      <c r="A110" s="306" t="s">
        <v>274</v>
      </c>
      <c r="B110" s="249" t="s">
        <v>379</v>
      </c>
      <c r="C110" s="219"/>
      <c r="D110" s="219"/>
      <c r="E110" s="251"/>
      <c r="F110" s="184"/>
      <c r="G110" s="184"/>
      <c r="H110" s="490"/>
      <c r="I110" s="496">
        <f>UNIFORMES!F9</f>
        <v>0</v>
      </c>
      <c r="J110" s="257"/>
      <c r="K110" s="257"/>
      <c r="L110" s="490"/>
      <c r="M110" s="494">
        <f>UNIFORMES!F9</f>
        <v>0</v>
      </c>
      <c r="N110" s="257"/>
      <c r="O110" s="257"/>
    </row>
    <row r="111" spans="1:15" ht="16.5" customHeight="1">
      <c r="A111" s="223" t="s">
        <v>276</v>
      </c>
      <c r="B111" s="224" t="s">
        <v>380</v>
      </c>
      <c r="C111" s="204"/>
      <c r="D111" s="204"/>
      <c r="E111" s="205"/>
      <c r="F111" s="184"/>
      <c r="G111" s="184"/>
      <c r="H111" s="490"/>
      <c r="I111" s="496">
        <f>MATERIAIS!G30</f>
        <v>0</v>
      </c>
      <c r="J111" s="257"/>
      <c r="K111" s="257"/>
      <c r="L111" s="490"/>
      <c r="M111" s="494">
        <f>MATERIAIS!G30</f>
        <v>0</v>
      </c>
      <c r="N111" s="257"/>
      <c r="O111" s="257"/>
    </row>
    <row r="112" spans="1:15" ht="21" customHeight="1">
      <c r="A112" s="223" t="s">
        <v>279</v>
      </c>
      <c r="B112" s="224" t="s">
        <v>381</v>
      </c>
      <c r="C112" s="204"/>
      <c r="D112" s="204"/>
      <c r="E112" s="205"/>
      <c r="F112" s="184"/>
      <c r="G112" s="184"/>
      <c r="H112" s="490"/>
      <c r="I112" s="496">
        <f>EQUIPAMENTOS!H37</f>
        <v>0</v>
      </c>
      <c r="J112" s="257"/>
      <c r="K112" s="257"/>
      <c r="L112" s="490"/>
      <c r="M112" s="494">
        <f>EQUIPAMENTOS!H37</f>
        <v>0</v>
      </c>
      <c r="N112" s="257"/>
      <c r="O112" s="257"/>
    </row>
    <row r="113" spans="1:16" ht="23.25" customHeight="1" thickBot="1">
      <c r="A113" s="223" t="s">
        <v>281</v>
      </c>
      <c r="B113" s="224" t="s">
        <v>382</v>
      </c>
      <c r="C113" s="204"/>
      <c r="D113" s="204"/>
      <c r="E113" s="205"/>
      <c r="F113" s="184"/>
      <c r="G113" s="184"/>
      <c r="H113" s="491"/>
      <c r="I113" s="497"/>
      <c r="J113" s="257"/>
      <c r="K113" s="257"/>
      <c r="L113" s="491"/>
      <c r="M113" s="495"/>
      <c r="N113" s="257"/>
      <c r="O113" s="257"/>
    </row>
    <row r="114" spans="1:16" ht="15.75" thickBot="1">
      <c r="A114" s="258"/>
      <c r="B114" s="259" t="s">
        <v>263</v>
      </c>
      <c r="C114" s="259"/>
      <c r="D114" s="259"/>
      <c r="E114" s="260"/>
      <c r="F114" s="261"/>
      <c r="G114" s="261"/>
      <c r="H114" s="475"/>
      <c r="I114" s="492">
        <f>SUM(I110:I113)</f>
        <v>0</v>
      </c>
      <c r="J114" s="277"/>
      <c r="K114" s="277"/>
      <c r="L114" s="475"/>
      <c r="M114" s="492">
        <f>SUM(M110:M113)</f>
        <v>0</v>
      </c>
      <c r="N114" s="277"/>
      <c r="O114" s="277"/>
    </row>
    <row r="115" spans="1:16" ht="15.75" thickBot="1">
      <c r="A115" s="243"/>
      <c r="B115" s="261"/>
      <c r="C115" s="261"/>
      <c r="D115" s="261"/>
      <c r="E115" s="261"/>
      <c r="F115" s="261"/>
      <c r="G115" s="261"/>
      <c r="H115" s="278"/>
      <c r="I115" s="279"/>
      <c r="J115" s="279"/>
      <c r="K115" s="279"/>
      <c r="L115" s="278"/>
      <c r="M115" s="279"/>
      <c r="N115" s="279"/>
      <c r="O115" s="279"/>
    </row>
    <row r="116" spans="1:16" ht="16.5" thickBot="1">
      <c r="A116" s="239" t="s">
        <v>383</v>
      </c>
      <c r="B116" s="240" t="s">
        <v>384</v>
      </c>
      <c r="C116" s="309"/>
      <c r="D116" s="309"/>
      <c r="E116" s="310"/>
      <c r="F116" s="311"/>
      <c r="G116" s="311"/>
      <c r="H116" s="314"/>
      <c r="I116" s="314"/>
      <c r="J116" s="314"/>
      <c r="K116" s="314"/>
      <c r="L116" s="314"/>
      <c r="M116" s="314"/>
      <c r="N116" s="314"/>
      <c r="O116" s="314"/>
    </row>
    <row r="117" spans="1:16">
      <c r="A117" s="270">
        <v>6</v>
      </c>
      <c r="B117" s="271" t="s">
        <v>384</v>
      </c>
      <c r="C117" s="272"/>
      <c r="D117" s="272"/>
      <c r="E117" s="273"/>
      <c r="F117" s="261"/>
      <c r="G117" s="261"/>
      <c r="H117" s="448" t="s">
        <v>302</v>
      </c>
      <c r="I117" s="473" t="s">
        <v>341</v>
      </c>
      <c r="J117" s="269"/>
      <c r="K117" s="269"/>
      <c r="L117" s="448" t="s">
        <v>302</v>
      </c>
      <c r="M117" s="473" t="s">
        <v>341</v>
      </c>
      <c r="N117" s="269"/>
      <c r="O117" s="269"/>
    </row>
    <row r="118" spans="1:16" ht="22.5" customHeight="1">
      <c r="A118" s="248" t="s">
        <v>274</v>
      </c>
      <c r="B118" s="224" t="s">
        <v>385</v>
      </c>
      <c r="C118" s="184"/>
      <c r="D118" s="184"/>
      <c r="E118" s="205"/>
      <c r="F118" s="184"/>
      <c r="G118" s="184"/>
      <c r="H118" s="504"/>
      <c r="I118" s="499"/>
      <c r="J118" s="279"/>
      <c r="K118" s="315"/>
      <c r="L118" s="504"/>
      <c r="M118" s="499"/>
      <c r="N118" s="279"/>
      <c r="O118" s="279"/>
    </row>
    <row r="119" spans="1:16" ht="19.5" customHeight="1">
      <c r="A119" s="203" t="s">
        <v>276</v>
      </c>
      <c r="B119" s="224" t="s">
        <v>386</v>
      </c>
      <c r="C119" s="184"/>
      <c r="D119" s="184"/>
      <c r="E119" s="205"/>
      <c r="F119" s="184"/>
      <c r="G119" s="184"/>
      <c r="H119" s="504"/>
      <c r="I119" s="499"/>
      <c r="J119" s="279"/>
      <c r="K119" s="315"/>
      <c r="L119" s="504"/>
      <c r="M119" s="499"/>
      <c r="N119" s="279"/>
      <c r="O119" s="279"/>
    </row>
    <row r="120" spans="1:16">
      <c r="A120" s="203" t="s">
        <v>276</v>
      </c>
      <c r="B120" s="224" t="s">
        <v>387</v>
      </c>
      <c r="C120" s="184"/>
      <c r="D120" s="184"/>
      <c r="E120" s="205"/>
      <c r="F120" s="184"/>
      <c r="G120" s="184"/>
      <c r="H120" s="503">
        <f>SUM(H121:H123)</f>
        <v>0</v>
      </c>
      <c r="I120" s="500">
        <f>SUM(I121:I123)</f>
        <v>0</v>
      </c>
      <c r="J120" s="316"/>
      <c r="K120" s="316"/>
      <c r="L120" s="503">
        <f>SUM(L121:L123)</f>
        <v>0</v>
      </c>
      <c r="M120" s="500">
        <f>SUM(M121:M123)</f>
        <v>0</v>
      </c>
      <c r="N120" s="316"/>
      <c r="O120" s="316"/>
    </row>
    <row r="121" spans="1:16" ht="21" customHeight="1">
      <c r="A121" s="203"/>
      <c r="B121" s="317" t="s">
        <v>388</v>
      </c>
      <c r="C121" s="184"/>
      <c r="D121" s="184"/>
      <c r="E121" s="205"/>
      <c r="F121" s="184"/>
      <c r="G121" s="184"/>
      <c r="H121" s="504"/>
      <c r="I121" s="501"/>
      <c r="J121" s="318"/>
      <c r="K121" s="297"/>
      <c r="L121" s="504"/>
      <c r="M121" s="501"/>
      <c r="N121" s="318"/>
      <c r="O121" s="318"/>
    </row>
    <row r="122" spans="1:16" ht="18.75" customHeight="1">
      <c r="A122" s="203"/>
      <c r="B122" s="317" t="s">
        <v>389</v>
      </c>
      <c r="C122" s="184"/>
      <c r="D122" s="184"/>
      <c r="E122" s="205"/>
      <c r="F122" s="184"/>
      <c r="G122" s="184"/>
      <c r="H122" s="504"/>
      <c r="I122" s="501"/>
      <c r="J122" s="318"/>
      <c r="K122" s="297"/>
      <c r="L122" s="504"/>
      <c r="M122" s="501"/>
      <c r="N122" s="318"/>
      <c r="O122" s="318"/>
      <c r="P122" s="498"/>
    </row>
    <row r="123" spans="1:16" ht="22.5" customHeight="1" thickBot="1">
      <c r="A123" s="203"/>
      <c r="B123" s="317" t="s">
        <v>390</v>
      </c>
      <c r="C123" s="184"/>
      <c r="D123" s="184"/>
      <c r="E123" s="205"/>
      <c r="F123" s="184"/>
      <c r="G123" s="184"/>
      <c r="H123" s="319"/>
      <c r="I123" s="501"/>
      <c r="J123" s="320"/>
      <c r="K123" s="257"/>
      <c r="L123" s="319"/>
      <c r="M123" s="501"/>
      <c r="N123" s="320"/>
      <c r="O123" s="320"/>
    </row>
    <row r="124" spans="1:16" ht="15.75" thickBot="1">
      <c r="A124" s="258"/>
      <c r="B124" s="259" t="s">
        <v>263</v>
      </c>
      <c r="C124" s="259"/>
      <c r="D124" s="259"/>
      <c r="E124" s="260"/>
      <c r="F124" s="261"/>
      <c r="G124" s="261"/>
      <c r="H124" s="475">
        <f>SUM(H118:H120)</f>
        <v>0</v>
      </c>
      <c r="I124" s="502"/>
      <c r="J124" s="316"/>
      <c r="K124" s="316"/>
      <c r="L124" s="475">
        <f>SUM(L118:L120)</f>
        <v>0</v>
      </c>
      <c r="M124" s="502">
        <f>SUM(M118:M120)</f>
        <v>0</v>
      </c>
      <c r="N124" s="316"/>
      <c r="O124" s="316"/>
    </row>
    <row r="125" spans="1:16" ht="15.75" thickBot="1">
      <c r="A125" s="243"/>
      <c r="B125" s="261"/>
      <c r="C125" s="261"/>
      <c r="D125" s="261"/>
      <c r="E125" s="261"/>
      <c r="F125" s="261"/>
      <c r="G125" s="261"/>
      <c r="H125" s="278"/>
      <c r="I125" s="279"/>
      <c r="J125" s="279"/>
      <c r="K125" s="279"/>
      <c r="L125" s="278"/>
      <c r="M125" s="279"/>
      <c r="N125" s="279"/>
      <c r="O125" s="279"/>
    </row>
    <row r="126" spans="1:16" ht="15.75" thickBot="1">
      <c r="A126" s="537" t="s">
        <v>391</v>
      </c>
      <c r="B126" s="538"/>
      <c r="C126" s="538"/>
      <c r="D126" s="538"/>
      <c r="E126" s="539"/>
      <c r="F126" s="261"/>
      <c r="G126" s="261"/>
      <c r="H126" s="506" t="s">
        <v>302</v>
      </c>
      <c r="I126" s="507" t="s">
        <v>392</v>
      </c>
      <c r="J126" s="321"/>
      <c r="K126" s="321"/>
      <c r="L126" s="506" t="s">
        <v>302</v>
      </c>
      <c r="M126" s="507" t="s">
        <v>392</v>
      </c>
      <c r="N126" s="321"/>
      <c r="O126" s="321"/>
      <c r="P126" s="505"/>
    </row>
    <row r="127" spans="1:16" ht="18.75" customHeight="1">
      <c r="A127" s="540" t="s">
        <v>274</v>
      </c>
      <c r="B127" s="541" t="s">
        <v>393</v>
      </c>
      <c r="C127" s="542"/>
      <c r="D127" s="542"/>
      <c r="E127" s="543"/>
      <c r="F127" s="190"/>
      <c r="G127" s="190"/>
      <c r="H127" s="508">
        <f>H120</f>
        <v>0</v>
      </c>
      <c r="I127" s="509"/>
      <c r="J127" s="320"/>
      <c r="K127" s="320"/>
      <c r="L127" s="508">
        <f>L120</f>
        <v>0</v>
      </c>
      <c r="M127" s="509"/>
      <c r="N127" s="320"/>
      <c r="O127" s="320"/>
    </row>
    <row r="128" spans="1:16" ht="18.75" customHeight="1">
      <c r="A128" s="544" t="s">
        <v>276</v>
      </c>
      <c r="B128" s="545" t="s">
        <v>394</v>
      </c>
      <c r="C128" s="546"/>
      <c r="D128" s="546"/>
      <c r="E128" s="411"/>
      <c r="F128" s="190"/>
      <c r="G128" s="190"/>
      <c r="H128" s="510"/>
      <c r="I128" s="501">
        <f>I138+I118+I119</f>
        <v>0</v>
      </c>
      <c r="J128" s="320"/>
      <c r="K128" s="320"/>
      <c r="L128" s="510"/>
      <c r="M128" s="501">
        <f>M138+M118+M119</f>
        <v>0</v>
      </c>
      <c r="N128" s="320"/>
      <c r="O128" s="320"/>
    </row>
    <row r="129" spans="1:15" ht="24" customHeight="1" thickBot="1">
      <c r="A129" s="544" t="s">
        <v>279</v>
      </c>
      <c r="B129" s="545" t="s">
        <v>395</v>
      </c>
      <c r="C129" s="546"/>
      <c r="D129" s="546"/>
      <c r="E129" s="411"/>
      <c r="F129" s="190"/>
      <c r="G129" s="190"/>
      <c r="H129" s="510"/>
      <c r="I129" s="501">
        <f>ROUND(I128/(1-H127),2)</f>
        <v>0</v>
      </c>
      <c r="J129" s="320"/>
      <c r="K129" s="320"/>
      <c r="L129" s="510"/>
      <c r="M129" s="501">
        <f>ROUND(M128/(1-L127),2)</f>
        <v>0</v>
      </c>
      <c r="N129" s="320"/>
      <c r="O129" s="320"/>
    </row>
    <row r="130" spans="1:15" ht="15.75" thickBot="1">
      <c r="A130" s="547"/>
      <c r="B130" s="548" t="s">
        <v>396</v>
      </c>
      <c r="C130" s="548"/>
      <c r="D130" s="548"/>
      <c r="E130" s="549"/>
      <c r="F130" s="261"/>
      <c r="G130" s="261"/>
      <c r="H130" s="475"/>
      <c r="I130" s="476">
        <f>I129-I128</f>
        <v>0</v>
      </c>
      <c r="J130" s="277"/>
      <c r="K130" s="277"/>
      <c r="L130" s="475"/>
      <c r="M130" s="476">
        <f>M129-M128</f>
        <v>0</v>
      </c>
      <c r="N130" s="277"/>
      <c r="O130" s="277"/>
    </row>
    <row r="131" spans="1:15" ht="15.75" thickBot="1">
      <c r="A131" s="243"/>
      <c r="B131" s="261"/>
      <c r="C131" s="261"/>
      <c r="D131" s="261"/>
      <c r="E131" s="261"/>
      <c r="F131" s="261"/>
      <c r="G131" s="261"/>
      <c r="H131" s="308"/>
      <c r="I131" s="277"/>
      <c r="J131" s="277"/>
      <c r="K131" s="277"/>
      <c r="L131" s="308"/>
      <c r="M131" s="277"/>
      <c r="N131" s="277"/>
      <c r="O131" s="277"/>
    </row>
    <row r="132" spans="1:15">
      <c r="A132" s="270"/>
      <c r="B132" s="272" t="s">
        <v>397</v>
      </c>
      <c r="C132" s="272"/>
      <c r="D132" s="272"/>
      <c r="E132" s="273"/>
      <c r="F132" s="261"/>
      <c r="G132" s="261"/>
      <c r="H132" s="448" t="s">
        <v>302</v>
      </c>
      <c r="I132" s="473" t="s">
        <v>341</v>
      </c>
      <c r="J132" s="243"/>
      <c r="K132" s="243"/>
      <c r="L132" s="448" t="s">
        <v>302</v>
      </c>
      <c r="M132" s="473" t="s">
        <v>341</v>
      </c>
      <c r="N132" s="243"/>
      <c r="O132" s="243"/>
    </row>
    <row r="133" spans="1:15">
      <c r="A133" s="306" t="s">
        <v>274</v>
      </c>
      <c r="B133" s="219" t="s">
        <v>398</v>
      </c>
      <c r="C133" s="250"/>
      <c r="D133" s="250"/>
      <c r="E133" s="251"/>
      <c r="F133" s="184"/>
      <c r="G133" s="184"/>
      <c r="H133" s="511"/>
      <c r="I133" s="512">
        <f>I37</f>
        <v>0</v>
      </c>
      <c r="J133" s="257"/>
      <c r="K133" s="257"/>
      <c r="L133" s="511"/>
      <c r="M133" s="512">
        <f>M37</f>
        <v>0</v>
      </c>
      <c r="N133" s="257"/>
      <c r="O133" s="257"/>
    </row>
    <row r="134" spans="1:15" ht="19.5" customHeight="1">
      <c r="A134" s="223" t="s">
        <v>276</v>
      </c>
      <c r="B134" s="204" t="s">
        <v>399</v>
      </c>
      <c r="C134" s="184"/>
      <c r="D134" s="184"/>
      <c r="E134" s="205"/>
      <c r="F134" s="184"/>
      <c r="G134" s="184"/>
      <c r="H134" s="513"/>
      <c r="I134" s="493">
        <f>I70</f>
        <v>0</v>
      </c>
      <c r="J134" s="257"/>
      <c r="K134" s="257"/>
      <c r="L134" s="513"/>
      <c r="M134" s="493">
        <f>M70</f>
        <v>0</v>
      </c>
      <c r="N134" s="257"/>
      <c r="O134" s="257"/>
    </row>
    <row r="135" spans="1:15" ht="23.25" customHeight="1">
      <c r="A135" s="223" t="s">
        <v>279</v>
      </c>
      <c r="B135" s="204" t="s">
        <v>400</v>
      </c>
      <c r="C135" s="184"/>
      <c r="D135" s="184"/>
      <c r="E135" s="205"/>
      <c r="F135" s="184"/>
      <c r="G135" s="184"/>
      <c r="H135" s="513"/>
      <c r="I135" s="493">
        <f>I80</f>
        <v>0</v>
      </c>
      <c r="J135" s="257"/>
      <c r="K135" s="257"/>
      <c r="L135" s="513"/>
      <c r="M135" s="493">
        <f>M80</f>
        <v>0</v>
      </c>
      <c r="N135" s="257"/>
      <c r="O135" s="257"/>
    </row>
    <row r="136" spans="1:15">
      <c r="A136" s="223" t="s">
        <v>281</v>
      </c>
      <c r="B136" s="204" t="s">
        <v>401</v>
      </c>
      <c r="C136" s="184"/>
      <c r="D136" s="184"/>
      <c r="E136" s="205"/>
      <c r="F136" s="184"/>
      <c r="G136" s="184"/>
      <c r="H136" s="513"/>
      <c r="I136" s="493">
        <f>I106</f>
        <v>0</v>
      </c>
      <c r="J136" s="257"/>
      <c r="K136" s="257"/>
      <c r="L136" s="513"/>
      <c r="M136" s="493">
        <f>M106</f>
        <v>0</v>
      </c>
      <c r="N136" s="257"/>
      <c r="O136" s="257"/>
    </row>
    <row r="137" spans="1:15" ht="26.25" customHeight="1" thickBot="1">
      <c r="A137" s="223" t="s">
        <v>285</v>
      </c>
      <c r="B137" s="204" t="s">
        <v>402</v>
      </c>
      <c r="C137" s="184"/>
      <c r="D137" s="184"/>
      <c r="E137" s="205"/>
      <c r="F137" s="184"/>
      <c r="G137" s="184"/>
      <c r="H137" s="513"/>
      <c r="I137" s="493">
        <f>I114</f>
        <v>0</v>
      </c>
      <c r="J137" s="257"/>
      <c r="K137" s="257"/>
      <c r="L137" s="513"/>
      <c r="M137" s="493">
        <f>M114</f>
        <v>0</v>
      </c>
      <c r="N137" s="257"/>
      <c r="O137" s="257"/>
    </row>
    <row r="138" spans="1:15" ht="15.75" thickBot="1">
      <c r="A138" s="258"/>
      <c r="B138" s="259" t="s">
        <v>403</v>
      </c>
      <c r="C138" s="259"/>
      <c r="D138" s="259"/>
      <c r="E138" s="260"/>
      <c r="F138" s="261"/>
      <c r="G138" s="261"/>
      <c r="H138" s="432"/>
      <c r="I138" s="476">
        <f>ROUND(SUM(I133:I137),2)</f>
        <v>0</v>
      </c>
      <c r="J138" s="277"/>
      <c r="K138" s="277"/>
      <c r="L138" s="432"/>
      <c r="M138" s="476">
        <f>ROUND(SUM(M133:M137),2)</f>
        <v>0</v>
      </c>
      <c r="N138" s="277"/>
      <c r="O138" s="277"/>
    </row>
    <row r="139" spans="1:15" ht="18.75" customHeight="1" thickBot="1">
      <c r="A139" s="322" t="s">
        <v>283</v>
      </c>
      <c r="B139" s="323" t="s">
        <v>404</v>
      </c>
      <c r="C139" s="324"/>
      <c r="D139" s="324"/>
      <c r="E139" s="325"/>
      <c r="F139" s="184"/>
      <c r="G139" s="184"/>
      <c r="H139" s="514"/>
      <c r="I139" s="515">
        <f>I124</f>
        <v>0</v>
      </c>
      <c r="J139" s="257"/>
      <c r="K139" s="257"/>
      <c r="L139" s="514"/>
      <c r="M139" s="515">
        <f>M124</f>
        <v>0</v>
      </c>
      <c r="N139" s="257"/>
      <c r="O139" s="257"/>
    </row>
    <row r="140" spans="1:15" ht="19.5" customHeight="1" thickBot="1">
      <c r="A140" s="258"/>
      <c r="B140" s="259" t="s">
        <v>405</v>
      </c>
      <c r="C140" s="259"/>
      <c r="D140" s="259"/>
      <c r="E140" s="260"/>
      <c r="F140" s="261"/>
      <c r="G140" s="261"/>
      <c r="H140" s="432"/>
      <c r="I140" s="516">
        <f>ROUND(I138+I139,2)</f>
        <v>0</v>
      </c>
      <c r="J140" s="326"/>
      <c r="K140" s="326"/>
      <c r="L140" s="432"/>
      <c r="M140" s="516">
        <f>ROUND(M138+M139,2)</f>
        <v>0</v>
      </c>
      <c r="N140" s="326"/>
      <c r="O140" s="326"/>
    </row>
    <row r="141" spans="1:15" ht="15.75" thickBot="1">
      <c r="A141" s="243"/>
      <c r="B141" s="261"/>
      <c r="C141" s="261"/>
      <c r="D141" s="261"/>
      <c r="E141" s="261"/>
      <c r="F141" s="261"/>
      <c r="G141" s="261"/>
      <c r="H141" s="261"/>
      <c r="I141" s="277"/>
      <c r="J141" s="277"/>
      <c r="K141" s="277"/>
      <c r="L141" s="261"/>
      <c r="M141" s="277"/>
      <c r="N141" s="277"/>
      <c r="O141" s="277"/>
    </row>
    <row r="142" spans="1:15" ht="20.25">
      <c r="A142" s="327">
        <v>3</v>
      </c>
      <c r="B142" s="328" t="s">
        <v>406</v>
      </c>
      <c r="C142" s="329"/>
      <c r="D142" s="329"/>
      <c r="E142" s="330"/>
      <c r="F142" s="184"/>
      <c r="G142" s="184"/>
      <c r="H142" s="206"/>
      <c r="I142" s="206"/>
      <c r="J142" s="206"/>
      <c r="K142" s="206"/>
      <c r="L142" s="206"/>
      <c r="M142" s="206"/>
      <c r="N142" s="206"/>
      <c r="O142" s="206"/>
    </row>
    <row r="143" spans="1:15" ht="21" customHeight="1">
      <c r="A143" s="550"/>
      <c r="B143" s="551"/>
      <c r="C143" s="639"/>
      <c r="D143" s="639"/>
      <c r="E143" s="639"/>
      <c r="F143" s="190"/>
      <c r="G143" s="331"/>
      <c r="H143" s="630" t="str">
        <f>H9</f>
        <v>ASG 20% INSALUBRIDADE</v>
      </c>
      <c r="I143" s="630"/>
      <c r="J143" s="190"/>
      <c r="K143" s="332"/>
      <c r="L143" s="630" t="str">
        <f>L9</f>
        <v>ASG 40% INSALUBRIDADE</v>
      </c>
      <c r="M143" s="630"/>
      <c r="N143" s="333"/>
      <c r="O143" s="333"/>
    </row>
    <row r="144" spans="1:15" ht="30.75" customHeight="1">
      <c r="A144" s="626" t="s">
        <v>407</v>
      </c>
      <c r="B144" s="626"/>
      <c r="C144" s="626"/>
      <c r="D144" s="626"/>
      <c r="E144" s="626"/>
      <c r="F144" s="190"/>
      <c r="G144" s="267"/>
      <c r="H144" s="517" t="s">
        <v>408</v>
      </c>
      <c r="I144" s="489" t="s">
        <v>409</v>
      </c>
      <c r="J144" s="267"/>
      <c r="K144" s="268"/>
      <c r="L144" s="517" t="s">
        <v>408</v>
      </c>
      <c r="M144" s="489" t="s">
        <v>409</v>
      </c>
      <c r="N144" s="268"/>
      <c r="O144" s="268"/>
    </row>
    <row r="145" spans="1:1022" ht="15.75" customHeight="1">
      <c r="A145" s="248" t="s">
        <v>368</v>
      </c>
      <c r="B145" s="552" t="str">
        <f>H20</f>
        <v>Servente de Limpeza</v>
      </c>
      <c r="C145" s="553"/>
      <c r="D145" s="553"/>
      <c r="E145" s="554"/>
      <c r="F145" s="204"/>
      <c r="G145" s="307"/>
      <c r="H145" s="518">
        <f>I140</f>
        <v>0</v>
      </c>
      <c r="I145" s="519"/>
      <c r="J145" s="307"/>
      <c r="K145" s="334"/>
      <c r="L145" s="518">
        <f>M140</f>
        <v>0</v>
      </c>
      <c r="M145" s="519"/>
      <c r="N145" s="334"/>
      <c r="O145" s="334"/>
    </row>
    <row r="146" spans="1:1022" ht="21" customHeight="1">
      <c r="A146" s="258"/>
      <c r="B146" s="555" t="s">
        <v>410</v>
      </c>
      <c r="C146" s="556"/>
      <c r="D146" s="557"/>
      <c r="E146" s="558"/>
      <c r="F146" s="335"/>
      <c r="G146" s="336"/>
      <c r="H146" s="521" t="s">
        <v>411</v>
      </c>
      <c r="I146" s="502"/>
      <c r="J146" s="336"/>
      <c r="K146" s="316"/>
      <c r="L146" s="521" t="s">
        <v>411</v>
      </c>
      <c r="M146" s="502"/>
      <c r="N146" s="316"/>
      <c r="O146" s="316"/>
    </row>
    <row r="147" spans="1:1022">
      <c r="A147" s="258"/>
      <c r="B147" s="555" t="s">
        <v>412</v>
      </c>
      <c r="C147" s="556"/>
      <c r="D147" s="557"/>
      <c r="E147" s="558"/>
      <c r="F147" s="336"/>
      <c r="G147" s="184"/>
      <c r="H147" s="520">
        <v>3</v>
      </c>
      <c r="I147" s="522"/>
      <c r="J147" s="336"/>
      <c r="K147" s="316"/>
      <c r="L147" s="520">
        <v>1</v>
      </c>
      <c r="M147" s="522"/>
      <c r="N147" s="316"/>
      <c r="O147" s="316"/>
    </row>
    <row r="148" spans="1:1022" ht="19.5" customHeight="1">
      <c r="H148" s="521" t="s">
        <v>413</v>
      </c>
      <c r="I148" s="502"/>
      <c r="L148" s="521" t="s">
        <v>413</v>
      </c>
      <c r="M148" s="502"/>
    </row>
    <row r="149" spans="1:1022" ht="16.5" customHeight="1">
      <c r="H149" s="520" t="s">
        <v>414</v>
      </c>
      <c r="I149" s="522"/>
      <c r="L149" s="520" t="s">
        <v>415</v>
      </c>
      <c r="M149" s="522"/>
    </row>
    <row r="150" spans="1:1022">
      <c r="C150" s="190"/>
      <c r="D150" s="190"/>
      <c r="E150" s="190"/>
      <c r="F150" s="190"/>
      <c r="G150" s="190"/>
      <c r="H150" s="521" t="s">
        <v>416</v>
      </c>
      <c r="I150" s="502"/>
      <c r="J150" s="337"/>
      <c r="K150" s="190"/>
      <c r="L150" s="521" t="s">
        <v>416</v>
      </c>
      <c r="M150" s="502"/>
      <c r="N150" s="190"/>
      <c r="O150" s="190"/>
    </row>
    <row r="151" spans="1:1022">
      <c r="H151" s="521" t="s">
        <v>417</v>
      </c>
      <c r="I151" s="502" t="e">
        <f>H145/I37</f>
        <v>#DIV/0!</v>
      </c>
      <c r="L151" s="521"/>
      <c r="M151" s="502" t="e">
        <f>L145/M37</f>
        <v>#DIV/0!</v>
      </c>
    </row>
    <row r="153" spans="1:1022" ht="18.75">
      <c r="A153" s="338"/>
      <c r="B153" s="627" t="s">
        <v>418</v>
      </c>
      <c r="C153" s="627"/>
      <c r="D153" s="627"/>
      <c r="E153" s="627"/>
      <c r="F153" s="627"/>
      <c r="G153" s="627"/>
      <c r="H153" s="627"/>
      <c r="I153" s="627"/>
      <c r="J153" s="531"/>
      <c r="K153" s="338"/>
      <c r="L153" s="636"/>
      <c r="M153" s="636"/>
      <c r="N153" s="338"/>
      <c r="O153" s="339"/>
      <c r="P153" s="339"/>
      <c r="Q153" s="339"/>
      <c r="R153" s="339"/>
      <c r="S153" s="339"/>
      <c r="T153" s="339"/>
      <c r="U153" s="339"/>
      <c r="V153" s="339"/>
      <c r="W153" s="339"/>
      <c r="X153" s="339"/>
      <c r="Y153" s="339"/>
      <c r="Z153" s="339"/>
      <c r="AA153" s="339"/>
      <c r="AB153" s="339"/>
      <c r="AC153" s="339"/>
      <c r="AD153" s="339"/>
      <c r="AE153" s="339"/>
      <c r="AF153" s="339"/>
      <c r="AG153" s="339"/>
      <c r="AH153" s="339"/>
      <c r="AI153" s="339"/>
      <c r="AJ153" s="339"/>
      <c r="AK153" s="339"/>
      <c r="AL153" s="339"/>
      <c r="AM153" s="339"/>
      <c r="AN153" s="339"/>
      <c r="AO153" s="339"/>
      <c r="AP153" s="339"/>
      <c r="AQ153" s="339"/>
      <c r="AR153" s="339"/>
      <c r="AS153" s="339"/>
      <c r="AT153" s="339"/>
      <c r="AU153" s="339"/>
      <c r="AV153" s="339"/>
      <c r="AW153" s="339"/>
      <c r="AX153" s="339"/>
      <c r="AY153" s="339"/>
      <c r="AZ153" s="339"/>
      <c r="BA153" s="339"/>
      <c r="BB153" s="339"/>
      <c r="BC153" s="339"/>
      <c r="BD153" s="339"/>
      <c r="BE153" s="339"/>
      <c r="BF153" s="339"/>
      <c r="BG153" s="339"/>
      <c r="BH153" s="339"/>
      <c r="BI153" s="339"/>
      <c r="BJ153" s="339"/>
      <c r="BK153" s="339"/>
      <c r="BL153" s="339"/>
      <c r="BM153" s="339"/>
      <c r="BN153" s="339"/>
      <c r="BO153" s="339"/>
      <c r="BP153" s="339"/>
      <c r="BQ153" s="339"/>
      <c r="BR153" s="339"/>
      <c r="BS153" s="339"/>
      <c r="BT153" s="339"/>
      <c r="BU153" s="339"/>
      <c r="BV153" s="339"/>
      <c r="BW153" s="339"/>
      <c r="BX153" s="339"/>
      <c r="BY153" s="339"/>
      <c r="BZ153" s="339"/>
      <c r="CA153" s="339"/>
      <c r="CB153" s="339"/>
      <c r="CC153" s="339"/>
      <c r="CD153" s="339"/>
      <c r="CE153" s="339"/>
      <c r="CF153" s="339"/>
      <c r="CG153" s="339"/>
      <c r="CH153" s="339"/>
      <c r="CI153" s="339"/>
      <c r="CJ153" s="339"/>
      <c r="CK153" s="339"/>
      <c r="CL153" s="339"/>
      <c r="CM153" s="339"/>
      <c r="CN153" s="339"/>
      <c r="CO153" s="339"/>
      <c r="CP153" s="339"/>
      <c r="CQ153" s="339"/>
      <c r="CR153" s="339"/>
      <c r="CS153" s="339"/>
      <c r="CT153" s="339"/>
      <c r="CU153" s="339"/>
      <c r="CV153" s="339"/>
      <c r="CW153" s="339"/>
      <c r="CX153" s="339"/>
      <c r="CY153" s="339"/>
      <c r="CZ153" s="339"/>
      <c r="DA153" s="339"/>
      <c r="DB153" s="339"/>
      <c r="DC153" s="339"/>
      <c r="DD153" s="339"/>
      <c r="DE153" s="339"/>
      <c r="DF153" s="339"/>
      <c r="DG153" s="339"/>
      <c r="DH153" s="339"/>
      <c r="DI153" s="339"/>
      <c r="DJ153" s="339"/>
      <c r="DK153" s="339"/>
      <c r="DL153" s="339"/>
      <c r="DM153" s="339"/>
      <c r="DN153" s="339"/>
      <c r="DO153" s="339"/>
      <c r="DP153" s="339"/>
      <c r="DQ153" s="339"/>
      <c r="DR153" s="339"/>
      <c r="DS153" s="339"/>
      <c r="DT153" s="339"/>
      <c r="DU153" s="339"/>
      <c r="DV153" s="339"/>
      <c r="DW153" s="339"/>
      <c r="DX153" s="339"/>
      <c r="DY153" s="339"/>
      <c r="DZ153" s="339"/>
      <c r="EA153" s="339"/>
      <c r="EB153" s="339"/>
      <c r="EC153" s="339"/>
      <c r="ED153" s="339"/>
      <c r="EE153" s="339"/>
      <c r="EF153" s="339"/>
      <c r="EG153" s="339"/>
      <c r="EH153" s="339"/>
      <c r="EI153" s="339"/>
      <c r="EJ153" s="339"/>
      <c r="EK153" s="339"/>
      <c r="EL153" s="339"/>
      <c r="EM153" s="339"/>
      <c r="EN153" s="339"/>
      <c r="EO153" s="339"/>
      <c r="EP153" s="339"/>
      <c r="EQ153" s="339"/>
      <c r="ER153" s="339"/>
      <c r="ES153" s="339"/>
      <c r="ET153" s="339"/>
      <c r="EU153" s="339"/>
      <c r="EV153" s="339"/>
      <c r="EW153" s="339"/>
      <c r="EX153" s="339"/>
      <c r="EY153" s="339"/>
      <c r="EZ153" s="339"/>
      <c r="FA153" s="339"/>
      <c r="FB153" s="339"/>
      <c r="FC153" s="339"/>
      <c r="FD153" s="339"/>
      <c r="FE153" s="339"/>
      <c r="FF153" s="339"/>
      <c r="FG153" s="339"/>
      <c r="FH153" s="339"/>
      <c r="FI153" s="339"/>
      <c r="FJ153" s="339"/>
      <c r="FK153" s="339"/>
      <c r="FL153" s="339"/>
      <c r="FM153" s="339"/>
      <c r="FN153" s="339"/>
      <c r="FO153" s="339"/>
      <c r="FP153" s="339"/>
      <c r="FQ153" s="339"/>
      <c r="FR153" s="339"/>
      <c r="FS153" s="339"/>
      <c r="FT153" s="339"/>
      <c r="FU153" s="339"/>
      <c r="FV153" s="339"/>
      <c r="FW153" s="339"/>
      <c r="FX153" s="339"/>
      <c r="FY153" s="339"/>
      <c r="FZ153" s="339"/>
      <c r="GA153" s="339"/>
      <c r="GB153" s="339"/>
      <c r="GC153" s="339"/>
      <c r="GD153" s="339"/>
      <c r="GE153" s="339"/>
      <c r="GF153" s="339"/>
      <c r="GG153" s="339"/>
      <c r="GH153" s="339"/>
      <c r="GI153" s="339"/>
      <c r="GJ153" s="339"/>
      <c r="GK153" s="339"/>
      <c r="GL153" s="339"/>
      <c r="GM153" s="339"/>
      <c r="GN153" s="339"/>
      <c r="GO153" s="339"/>
      <c r="GP153" s="339"/>
      <c r="GQ153" s="339"/>
      <c r="GR153" s="339"/>
      <c r="GS153" s="339"/>
      <c r="GT153" s="339"/>
      <c r="GU153" s="339"/>
      <c r="GV153" s="339"/>
      <c r="GW153" s="339"/>
      <c r="GX153" s="339"/>
      <c r="GY153" s="339"/>
      <c r="GZ153" s="339"/>
      <c r="HA153" s="339"/>
      <c r="HB153" s="339"/>
      <c r="HC153" s="339"/>
      <c r="HD153" s="339"/>
      <c r="HE153" s="339"/>
      <c r="HF153" s="339"/>
      <c r="HG153" s="339"/>
      <c r="HH153" s="339"/>
      <c r="HI153" s="339"/>
      <c r="HJ153" s="339"/>
      <c r="HK153" s="339"/>
      <c r="HL153" s="339"/>
      <c r="HM153" s="339"/>
      <c r="HN153" s="339"/>
      <c r="HO153" s="339"/>
      <c r="HP153" s="339"/>
      <c r="HQ153" s="339"/>
      <c r="HR153" s="339"/>
      <c r="HS153" s="339"/>
      <c r="HT153" s="339"/>
      <c r="HU153" s="339"/>
      <c r="HV153" s="339"/>
      <c r="HW153" s="339"/>
      <c r="HX153" s="339"/>
      <c r="HY153" s="339"/>
      <c r="HZ153" s="339"/>
      <c r="IA153" s="339"/>
      <c r="IB153" s="339"/>
      <c r="IC153" s="339"/>
      <c r="ID153" s="339"/>
      <c r="IE153" s="339"/>
      <c r="IF153" s="339"/>
      <c r="IG153" s="339"/>
      <c r="IH153" s="339"/>
      <c r="II153" s="339"/>
      <c r="IJ153" s="339"/>
      <c r="IK153" s="339"/>
      <c r="IL153" s="339"/>
      <c r="IM153" s="339"/>
      <c r="IN153" s="339"/>
      <c r="IO153" s="339"/>
      <c r="IP153" s="339"/>
      <c r="IQ153" s="339"/>
      <c r="IR153" s="339"/>
      <c r="IS153" s="339"/>
      <c r="IT153" s="339"/>
      <c r="IU153" s="339"/>
      <c r="IV153" s="339"/>
      <c r="IW153" s="339"/>
      <c r="IX153" s="339"/>
      <c r="IY153" s="339"/>
      <c r="IZ153" s="339"/>
      <c r="JA153" s="339"/>
      <c r="JB153" s="339"/>
      <c r="JC153" s="339"/>
      <c r="JD153" s="339"/>
      <c r="JE153" s="339"/>
      <c r="JF153" s="339"/>
      <c r="JG153" s="339"/>
      <c r="JH153" s="339"/>
      <c r="JI153" s="339"/>
      <c r="JJ153" s="339"/>
      <c r="JK153" s="339"/>
      <c r="JL153" s="339"/>
      <c r="JM153" s="339"/>
      <c r="JN153" s="339"/>
      <c r="JO153" s="339"/>
      <c r="JP153" s="339"/>
      <c r="JQ153" s="339"/>
      <c r="JR153" s="339"/>
      <c r="JS153" s="339"/>
      <c r="JT153" s="339"/>
      <c r="JU153" s="339"/>
      <c r="JV153" s="339"/>
      <c r="JW153" s="339"/>
      <c r="JX153" s="339"/>
      <c r="JY153" s="339"/>
      <c r="JZ153" s="339"/>
      <c r="KA153" s="339"/>
      <c r="KB153" s="339"/>
      <c r="KC153" s="339"/>
      <c r="KD153" s="339"/>
      <c r="KE153" s="339"/>
      <c r="KF153" s="339"/>
      <c r="KG153" s="339"/>
      <c r="KH153" s="339"/>
      <c r="KI153" s="339"/>
      <c r="KJ153" s="339"/>
      <c r="KK153" s="339"/>
      <c r="KL153" s="339"/>
      <c r="KM153" s="339"/>
      <c r="KN153" s="339"/>
      <c r="KO153" s="339"/>
      <c r="KP153" s="339"/>
      <c r="KQ153" s="339"/>
      <c r="KR153" s="339"/>
      <c r="KS153" s="339"/>
      <c r="KT153" s="339"/>
      <c r="KU153" s="339"/>
      <c r="KV153" s="339"/>
      <c r="KW153" s="339"/>
      <c r="KX153" s="339"/>
      <c r="KY153" s="339"/>
      <c r="KZ153" s="339"/>
      <c r="LA153" s="339"/>
      <c r="LB153" s="339"/>
      <c r="LC153" s="339"/>
      <c r="LD153" s="339"/>
      <c r="LE153" s="339"/>
      <c r="LF153" s="339"/>
      <c r="LG153" s="339"/>
      <c r="LH153" s="339"/>
      <c r="LI153" s="339"/>
      <c r="LJ153" s="339"/>
      <c r="LK153" s="339"/>
      <c r="LL153" s="339"/>
      <c r="LM153" s="339"/>
      <c r="LN153" s="339"/>
      <c r="LO153" s="339"/>
      <c r="LP153" s="339"/>
      <c r="LQ153" s="339"/>
      <c r="LR153" s="339"/>
      <c r="LS153" s="339"/>
      <c r="LT153" s="339"/>
      <c r="LU153" s="339"/>
      <c r="LV153" s="339"/>
      <c r="LW153" s="339"/>
      <c r="LX153" s="339"/>
      <c r="LY153" s="339"/>
      <c r="LZ153" s="339"/>
      <c r="MA153" s="339"/>
      <c r="MB153" s="339"/>
      <c r="MC153" s="339"/>
      <c r="MD153" s="339"/>
      <c r="ME153" s="339"/>
      <c r="MF153" s="339"/>
      <c r="MG153" s="339"/>
      <c r="MH153" s="339"/>
      <c r="MI153" s="339"/>
      <c r="MJ153" s="339"/>
      <c r="MK153" s="339"/>
      <c r="ML153" s="339"/>
      <c r="MM153" s="339"/>
      <c r="MN153" s="339"/>
      <c r="MO153" s="339"/>
      <c r="MP153" s="339"/>
      <c r="MQ153" s="339"/>
      <c r="MR153" s="339"/>
      <c r="MS153" s="339"/>
      <c r="MT153" s="339"/>
      <c r="MU153" s="339"/>
      <c r="MV153" s="339"/>
      <c r="MW153" s="339"/>
      <c r="MX153" s="339"/>
      <c r="MY153" s="339"/>
      <c r="MZ153" s="339"/>
      <c r="NA153" s="339"/>
      <c r="NB153" s="339"/>
      <c r="NC153" s="339"/>
      <c r="ND153" s="339"/>
      <c r="NE153" s="339"/>
      <c r="NF153" s="339"/>
      <c r="NG153" s="339"/>
      <c r="NH153" s="339"/>
      <c r="NI153" s="339"/>
      <c r="NJ153" s="339"/>
      <c r="NK153" s="339"/>
      <c r="NL153" s="339"/>
      <c r="NM153" s="339"/>
      <c r="NN153" s="339"/>
      <c r="NO153" s="339"/>
      <c r="NP153" s="339"/>
      <c r="NQ153" s="339"/>
      <c r="NR153" s="339"/>
      <c r="NS153" s="339"/>
      <c r="NT153" s="339"/>
      <c r="NU153" s="339"/>
      <c r="NV153" s="339"/>
      <c r="NW153" s="339"/>
      <c r="NX153" s="339"/>
      <c r="NY153" s="339"/>
      <c r="NZ153" s="339"/>
      <c r="OA153" s="339"/>
      <c r="OB153" s="339"/>
      <c r="OC153" s="339"/>
      <c r="OD153" s="339"/>
      <c r="OE153" s="339"/>
      <c r="OF153" s="339"/>
      <c r="OG153" s="339"/>
      <c r="OH153" s="339"/>
      <c r="OI153" s="339"/>
      <c r="OJ153" s="339"/>
      <c r="OK153" s="339"/>
      <c r="OL153" s="339"/>
      <c r="OM153" s="339"/>
      <c r="ON153" s="339"/>
      <c r="OO153" s="339"/>
      <c r="OP153" s="339"/>
      <c r="OQ153" s="339"/>
      <c r="OR153" s="339"/>
      <c r="OS153" s="339"/>
      <c r="OT153" s="339"/>
      <c r="OU153" s="339"/>
      <c r="OV153" s="339"/>
      <c r="OW153" s="339"/>
      <c r="OX153" s="339"/>
      <c r="OY153" s="339"/>
      <c r="OZ153" s="339"/>
      <c r="PA153" s="339"/>
      <c r="PB153" s="339"/>
      <c r="PC153" s="339"/>
      <c r="PD153" s="339"/>
      <c r="PE153" s="339"/>
      <c r="PF153" s="339"/>
      <c r="PG153" s="339"/>
      <c r="PH153" s="339"/>
      <c r="PI153" s="339"/>
      <c r="PJ153" s="339"/>
      <c r="PK153" s="339"/>
      <c r="PL153" s="339"/>
      <c r="PM153" s="339"/>
      <c r="PN153" s="339"/>
      <c r="PO153" s="339"/>
      <c r="PP153" s="339"/>
      <c r="PQ153" s="339"/>
      <c r="PR153" s="339"/>
      <c r="PS153" s="339"/>
      <c r="PT153" s="339"/>
      <c r="PU153" s="339"/>
      <c r="PV153" s="339"/>
      <c r="PW153" s="339"/>
      <c r="PX153" s="339"/>
      <c r="PY153" s="339"/>
      <c r="PZ153" s="339"/>
      <c r="QA153" s="339"/>
      <c r="QB153" s="339"/>
      <c r="QC153" s="339"/>
      <c r="QD153" s="339"/>
      <c r="QE153" s="339"/>
      <c r="QF153" s="339"/>
      <c r="QG153" s="339"/>
      <c r="QH153" s="339"/>
      <c r="QI153" s="339"/>
      <c r="QJ153" s="339"/>
      <c r="QK153" s="339"/>
      <c r="QL153" s="339"/>
      <c r="QM153" s="339"/>
      <c r="QN153" s="339"/>
      <c r="QO153" s="339"/>
      <c r="QP153" s="339"/>
      <c r="QQ153" s="339"/>
      <c r="QR153" s="339"/>
      <c r="QS153" s="339"/>
      <c r="QT153" s="339"/>
      <c r="QU153" s="339"/>
      <c r="QV153" s="339"/>
      <c r="QW153" s="339"/>
      <c r="QX153" s="339"/>
      <c r="QY153" s="339"/>
      <c r="QZ153" s="339"/>
      <c r="RA153" s="339"/>
      <c r="RB153" s="339"/>
      <c r="RC153" s="339"/>
      <c r="RD153" s="339"/>
      <c r="RE153" s="339"/>
      <c r="RF153" s="339"/>
      <c r="RG153" s="339"/>
      <c r="RH153" s="339"/>
      <c r="RI153" s="339"/>
      <c r="RJ153" s="339"/>
      <c r="RK153" s="339"/>
      <c r="RL153" s="339"/>
      <c r="RM153" s="339"/>
      <c r="RN153" s="339"/>
      <c r="RO153" s="339"/>
      <c r="RP153" s="339"/>
      <c r="RQ153" s="339"/>
      <c r="RR153" s="339"/>
      <c r="RS153" s="339"/>
      <c r="RT153" s="339"/>
      <c r="RU153" s="339"/>
      <c r="RV153" s="339"/>
      <c r="RW153" s="339"/>
      <c r="RX153" s="339"/>
      <c r="RY153" s="339"/>
      <c r="RZ153" s="339"/>
      <c r="SA153" s="339"/>
      <c r="SB153" s="339"/>
      <c r="SC153" s="339"/>
      <c r="SD153" s="339"/>
      <c r="SE153" s="339"/>
      <c r="SF153" s="339"/>
      <c r="SG153" s="339"/>
      <c r="SH153" s="339"/>
      <c r="SI153" s="339"/>
      <c r="SJ153" s="339"/>
      <c r="SK153" s="339"/>
      <c r="SL153" s="339"/>
      <c r="SM153" s="339"/>
      <c r="SN153" s="339"/>
      <c r="SO153" s="339"/>
      <c r="SP153" s="339"/>
      <c r="SQ153" s="339"/>
      <c r="SR153" s="339"/>
      <c r="SS153" s="339"/>
      <c r="ST153" s="339"/>
      <c r="SU153" s="339"/>
      <c r="SV153" s="339"/>
      <c r="SW153" s="339"/>
      <c r="SX153" s="339"/>
      <c r="SY153" s="339"/>
      <c r="SZ153" s="339"/>
      <c r="TA153" s="339"/>
      <c r="TB153" s="339"/>
      <c r="TC153" s="339"/>
      <c r="TD153" s="339"/>
      <c r="TE153" s="339"/>
      <c r="TF153" s="339"/>
      <c r="TG153" s="339"/>
      <c r="TH153" s="339"/>
      <c r="TI153" s="339"/>
      <c r="TJ153" s="339"/>
      <c r="TK153" s="339"/>
      <c r="TL153" s="339"/>
      <c r="TM153" s="339"/>
      <c r="TN153" s="339"/>
      <c r="TO153" s="339"/>
      <c r="TP153" s="339"/>
      <c r="TQ153" s="339"/>
      <c r="TR153" s="339"/>
      <c r="TS153" s="339"/>
      <c r="TT153" s="339"/>
      <c r="TU153" s="339"/>
      <c r="TV153" s="339"/>
      <c r="TW153" s="339"/>
      <c r="TX153" s="339"/>
      <c r="TY153" s="339"/>
      <c r="TZ153" s="339"/>
      <c r="UA153" s="339"/>
      <c r="UB153" s="339"/>
      <c r="UC153" s="339"/>
      <c r="UD153" s="339"/>
      <c r="UE153" s="339"/>
      <c r="UF153" s="339"/>
      <c r="UG153" s="339"/>
      <c r="UH153" s="339"/>
      <c r="UI153" s="339"/>
      <c r="UJ153" s="339"/>
      <c r="UK153" s="339"/>
      <c r="UL153" s="339"/>
      <c r="UM153" s="339"/>
      <c r="UN153" s="339"/>
      <c r="UO153" s="339"/>
      <c r="UP153" s="339"/>
      <c r="UQ153" s="339"/>
      <c r="UR153" s="339"/>
      <c r="US153" s="339"/>
      <c r="UT153" s="339"/>
      <c r="UU153" s="339"/>
      <c r="UV153" s="339"/>
      <c r="UW153" s="339"/>
      <c r="UX153" s="339"/>
      <c r="UY153" s="339"/>
      <c r="UZ153" s="339"/>
      <c r="VA153" s="339"/>
      <c r="VB153" s="339"/>
      <c r="VC153" s="339"/>
      <c r="VD153" s="339"/>
      <c r="VE153" s="339"/>
      <c r="VF153" s="339"/>
      <c r="VG153" s="339"/>
      <c r="VH153" s="339"/>
      <c r="VI153" s="339"/>
      <c r="VJ153" s="339"/>
      <c r="VK153" s="339"/>
      <c r="VL153" s="339"/>
      <c r="VM153" s="339"/>
      <c r="VN153" s="339"/>
      <c r="VO153" s="339"/>
      <c r="VP153" s="339"/>
      <c r="VQ153" s="339"/>
      <c r="VR153" s="339"/>
      <c r="VS153" s="339"/>
      <c r="VT153" s="339"/>
      <c r="VU153" s="339"/>
      <c r="VV153" s="339"/>
      <c r="VW153" s="339"/>
      <c r="VX153" s="339"/>
      <c r="VY153" s="339"/>
      <c r="VZ153" s="339"/>
      <c r="WA153" s="339"/>
      <c r="WB153" s="339"/>
      <c r="WC153" s="339"/>
      <c r="WD153" s="339"/>
      <c r="WE153" s="339"/>
      <c r="WF153" s="339"/>
      <c r="WG153" s="339"/>
      <c r="WH153" s="339"/>
      <c r="WI153" s="339"/>
      <c r="WJ153" s="339"/>
      <c r="WK153" s="339"/>
      <c r="WL153" s="339"/>
      <c r="WM153" s="339"/>
      <c r="WN153" s="339"/>
      <c r="WO153" s="339"/>
      <c r="WP153" s="339"/>
      <c r="WQ153" s="339"/>
      <c r="WR153" s="339"/>
      <c r="WS153" s="339"/>
      <c r="WT153" s="339"/>
      <c r="WU153" s="339"/>
      <c r="WV153" s="339"/>
      <c r="WW153" s="339"/>
      <c r="WX153" s="339"/>
      <c r="WY153" s="339"/>
      <c r="WZ153" s="339"/>
      <c r="XA153" s="339"/>
      <c r="XB153" s="339"/>
      <c r="XC153" s="339"/>
      <c r="XD153" s="339"/>
      <c r="XE153" s="339"/>
      <c r="XF153" s="339"/>
      <c r="XG153" s="339"/>
      <c r="XH153" s="339"/>
      <c r="XI153" s="339"/>
      <c r="XJ153" s="339"/>
      <c r="XK153" s="339"/>
      <c r="XL153" s="339"/>
      <c r="XM153" s="339"/>
      <c r="XN153" s="339"/>
      <c r="XO153" s="339"/>
      <c r="XP153" s="339"/>
      <c r="XQ153" s="339"/>
      <c r="XR153" s="339"/>
      <c r="XS153" s="339"/>
      <c r="XT153" s="339"/>
      <c r="XU153" s="339"/>
      <c r="XV153" s="339"/>
      <c r="XW153" s="339"/>
      <c r="XX153" s="339"/>
      <c r="XY153" s="339"/>
      <c r="XZ153" s="339"/>
      <c r="YA153" s="339"/>
      <c r="YB153" s="339"/>
      <c r="YC153" s="339"/>
      <c r="YD153" s="339"/>
      <c r="YE153" s="339"/>
      <c r="YF153" s="339"/>
      <c r="YG153" s="339"/>
      <c r="YH153" s="339"/>
      <c r="YI153" s="339"/>
      <c r="YJ153" s="339"/>
      <c r="YK153" s="339"/>
      <c r="YL153" s="339"/>
      <c r="YM153" s="339"/>
      <c r="YN153" s="339"/>
      <c r="YO153" s="339"/>
      <c r="YP153" s="339"/>
      <c r="YQ153" s="339"/>
      <c r="YR153" s="339"/>
      <c r="YS153" s="339"/>
      <c r="YT153" s="339"/>
      <c r="YU153" s="339"/>
      <c r="YV153" s="339"/>
      <c r="YW153" s="339"/>
      <c r="YX153" s="339"/>
      <c r="YY153" s="339"/>
      <c r="YZ153" s="339"/>
      <c r="ZA153" s="339"/>
      <c r="ZB153" s="339"/>
      <c r="ZC153" s="339"/>
      <c r="ZD153" s="339"/>
      <c r="ZE153" s="339"/>
      <c r="ZF153" s="339"/>
      <c r="ZG153" s="339"/>
      <c r="ZH153" s="339"/>
      <c r="ZI153" s="339"/>
      <c r="ZJ153" s="339"/>
      <c r="ZK153" s="339"/>
      <c r="ZL153" s="339"/>
      <c r="ZM153" s="339"/>
      <c r="ZN153" s="339"/>
      <c r="ZO153" s="339"/>
      <c r="ZP153" s="339"/>
      <c r="ZQ153" s="339"/>
      <c r="ZR153" s="339"/>
      <c r="ZS153" s="339"/>
      <c r="ZT153" s="339"/>
      <c r="ZU153" s="339"/>
      <c r="ZV153" s="339"/>
      <c r="ZW153" s="339"/>
      <c r="ZX153" s="339"/>
      <c r="ZY153" s="339"/>
      <c r="ZZ153" s="339"/>
      <c r="AAA153" s="339"/>
      <c r="AAB153" s="339"/>
      <c r="AAC153" s="339"/>
      <c r="AAD153" s="339"/>
      <c r="AAE153" s="339"/>
      <c r="AAF153" s="339"/>
      <c r="AAG153" s="339"/>
      <c r="AAH153" s="339"/>
      <c r="AAI153" s="339"/>
      <c r="AAJ153" s="339"/>
      <c r="AAK153" s="339"/>
      <c r="AAL153" s="339"/>
      <c r="AAM153" s="339"/>
      <c r="AAN153" s="339"/>
      <c r="AAO153" s="339"/>
      <c r="AAP153" s="339"/>
      <c r="AAQ153" s="339"/>
      <c r="AAR153" s="339"/>
      <c r="AAS153" s="339"/>
      <c r="AAT153" s="339"/>
      <c r="AAU153" s="339"/>
      <c r="AAV153" s="339"/>
      <c r="AAW153" s="339"/>
      <c r="AAX153" s="339"/>
      <c r="AAY153" s="339"/>
      <c r="AAZ153" s="339"/>
      <c r="ABA153" s="339"/>
      <c r="ABB153" s="339"/>
      <c r="ABC153" s="339"/>
      <c r="ABD153" s="339"/>
      <c r="ABE153" s="339"/>
      <c r="ABF153" s="339"/>
      <c r="ABG153" s="339"/>
      <c r="ABH153" s="339"/>
      <c r="ABI153" s="339"/>
      <c r="ABJ153" s="339"/>
      <c r="ABK153" s="339"/>
      <c r="ABL153" s="339"/>
      <c r="ABM153" s="339"/>
      <c r="ABN153" s="339"/>
      <c r="ABO153" s="339"/>
      <c r="ABP153" s="339"/>
      <c r="ABQ153" s="339"/>
      <c r="ABR153" s="339"/>
      <c r="ABS153" s="339"/>
      <c r="ABT153" s="339"/>
      <c r="ABU153" s="339"/>
      <c r="ABV153" s="339"/>
      <c r="ABW153" s="339"/>
      <c r="ABX153" s="339"/>
      <c r="ABY153" s="339"/>
      <c r="ABZ153" s="339"/>
      <c r="ACA153" s="339"/>
      <c r="ACB153" s="339"/>
      <c r="ACC153" s="339"/>
      <c r="ACD153" s="339"/>
      <c r="ACE153" s="339"/>
      <c r="ACF153" s="339"/>
      <c r="ACG153" s="339"/>
      <c r="ACH153" s="339"/>
      <c r="ACI153" s="339"/>
      <c r="ACJ153" s="339"/>
      <c r="ACK153" s="339"/>
      <c r="ACL153" s="339"/>
      <c r="ACM153" s="339"/>
      <c r="ACN153" s="339"/>
      <c r="ACO153" s="339"/>
      <c r="ACP153" s="339"/>
      <c r="ACQ153" s="339"/>
      <c r="ACR153" s="339"/>
      <c r="ACS153" s="339"/>
      <c r="ACT153" s="339"/>
      <c r="ACU153" s="339"/>
      <c r="ACV153" s="339"/>
      <c r="ACW153" s="339"/>
      <c r="ACX153" s="339"/>
      <c r="ACY153" s="339"/>
      <c r="ACZ153" s="339"/>
      <c r="ADA153" s="339"/>
      <c r="ADB153" s="339"/>
      <c r="ADC153" s="339"/>
      <c r="ADD153" s="339"/>
      <c r="ADE153" s="339"/>
      <c r="ADF153" s="339"/>
      <c r="ADG153" s="339"/>
      <c r="ADH153" s="339"/>
      <c r="ADI153" s="339"/>
      <c r="ADJ153" s="339"/>
      <c r="ADK153" s="339"/>
      <c r="ADL153" s="339"/>
      <c r="ADM153" s="339"/>
      <c r="ADN153" s="339"/>
      <c r="ADO153" s="339"/>
      <c r="ADP153" s="339"/>
      <c r="ADQ153" s="339"/>
      <c r="ADR153" s="339"/>
      <c r="ADS153" s="339"/>
      <c r="ADT153" s="339"/>
      <c r="ADU153" s="339"/>
      <c r="ADV153" s="339"/>
      <c r="ADW153" s="339"/>
      <c r="ADX153" s="339"/>
      <c r="ADY153" s="339"/>
      <c r="ADZ153" s="339"/>
      <c r="AEA153" s="339"/>
      <c r="AEB153" s="339"/>
      <c r="AEC153" s="339"/>
      <c r="AED153" s="339"/>
      <c r="AEE153" s="339"/>
      <c r="AEF153" s="339"/>
      <c r="AEG153" s="339"/>
      <c r="AEH153" s="339"/>
      <c r="AEI153" s="339"/>
      <c r="AEJ153" s="339"/>
      <c r="AEK153" s="339"/>
      <c r="AEL153" s="339"/>
      <c r="AEM153" s="339"/>
      <c r="AEN153" s="339"/>
      <c r="AEO153" s="339"/>
      <c r="AEP153" s="339"/>
      <c r="AEQ153" s="339"/>
      <c r="AER153" s="339"/>
      <c r="AES153" s="339"/>
      <c r="AET153" s="339"/>
      <c r="AEU153" s="339"/>
      <c r="AEV153" s="339"/>
      <c r="AEW153" s="339"/>
      <c r="AEX153" s="339"/>
      <c r="AEY153" s="339"/>
      <c r="AEZ153" s="339"/>
      <c r="AFA153" s="339"/>
      <c r="AFB153" s="339"/>
      <c r="AFC153" s="339"/>
      <c r="AFD153" s="339"/>
      <c r="AFE153" s="339"/>
      <c r="AFF153" s="339"/>
      <c r="AFG153" s="339"/>
      <c r="AFH153" s="339"/>
      <c r="AFI153" s="339"/>
      <c r="AFJ153" s="339"/>
      <c r="AFK153" s="339"/>
      <c r="AFL153" s="339"/>
      <c r="AFM153" s="339"/>
      <c r="AFN153" s="339"/>
      <c r="AFO153" s="339"/>
      <c r="AFP153" s="339"/>
      <c r="AFQ153" s="339"/>
      <c r="AFR153" s="339"/>
      <c r="AFS153" s="339"/>
      <c r="AFT153" s="339"/>
      <c r="AFU153" s="339"/>
      <c r="AFV153" s="339"/>
      <c r="AFW153" s="339"/>
      <c r="AFX153" s="339"/>
      <c r="AFY153" s="339"/>
      <c r="AFZ153" s="339"/>
      <c r="AGA153" s="339"/>
      <c r="AGB153" s="339"/>
      <c r="AGC153" s="339"/>
      <c r="AGD153" s="339"/>
      <c r="AGE153" s="339"/>
      <c r="AGF153" s="339"/>
      <c r="AGG153" s="339"/>
      <c r="AGH153" s="339"/>
      <c r="AGI153" s="339"/>
      <c r="AGJ153" s="339"/>
      <c r="AGK153" s="339"/>
      <c r="AGL153" s="339"/>
      <c r="AGM153" s="339"/>
      <c r="AGN153" s="339"/>
      <c r="AGO153" s="339"/>
      <c r="AGP153" s="339"/>
      <c r="AGQ153" s="339"/>
      <c r="AGR153" s="339"/>
      <c r="AGS153" s="339"/>
      <c r="AGT153" s="339"/>
      <c r="AGU153" s="339"/>
      <c r="AGV153" s="339"/>
      <c r="AGW153" s="339"/>
      <c r="AGX153" s="339"/>
      <c r="AGY153" s="339"/>
      <c r="AGZ153" s="339"/>
      <c r="AHA153" s="339"/>
      <c r="AHB153" s="339"/>
      <c r="AHC153" s="339"/>
      <c r="AHD153" s="339"/>
      <c r="AHE153" s="339"/>
      <c r="AHF153" s="339"/>
      <c r="AHG153" s="339"/>
      <c r="AHH153" s="339"/>
      <c r="AHI153" s="339"/>
      <c r="AHJ153" s="339"/>
      <c r="AHK153" s="339"/>
      <c r="AHL153" s="339"/>
      <c r="AHM153" s="339"/>
      <c r="AHN153" s="339"/>
      <c r="AHO153" s="339"/>
      <c r="AHP153" s="339"/>
      <c r="AHQ153" s="339"/>
      <c r="AHR153" s="339"/>
      <c r="AHS153" s="339"/>
      <c r="AHT153" s="339"/>
      <c r="AHU153" s="339"/>
      <c r="AHV153" s="339"/>
      <c r="AHW153" s="339"/>
      <c r="AHX153" s="339"/>
      <c r="AHY153" s="339"/>
      <c r="AHZ153" s="339"/>
      <c r="AIA153" s="339"/>
      <c r="AIB153" s="339"/>
      <c r="AIC153" s="339"/>
      <c r="AID153" s="339"/>
      <c r="AIE153" s="339"/>
      <c r="AIF153" s="339"/>
      <c r="AIG153" s="339"/>
      <c r="AIH153" s="339"/>
      <c r="AII153" s="339"/>
      <c r="AIJ153" s="339"/>
      <c r="AIK153" s="339"/>
      <c r="AIL153" s="339"/>
      <c r="AIM153" s="339"/>
      <c r="AIN153" s="339"/>
      <c r="AIO153" s="339"/>
      <c r="AIP153" s="339"/>
      <c r="AIQ153" s="339"/>
      <c r="AIR153" s="339"/>
      <c r="AIS153" s="339"/>
      <c r="AIT153" s="339"/>
      <c r="AIU153" s="339"/>
      <c r="AIV153" s="339"/>
      <c r="AIW153" s="339"/>
      <c r="AIX153" s="339"/>
      <c r="AIY153" s="339"/>
      <c r="AIZ153" s="339"/>
      <c r="AJA153" s="339"/>
      <c r="AJB153" s="339"/>
      <c r="AJC153" s="339"/>
      <c r="AJD153" s="339"/>
      <c r="AJE153" s="339"/>
      <c r="AJF153" s="339"/>
      <c r="AJG153" s="339"/>
      <c r="AJH153" s="339"/>
      <c r="AJI153" s="339"/>
      <c r="AJJ153" s="339"/>
      <c r="AJK153" s="339"/>
      <c r="AJL153" s="339"/>
      <c r="AJM153" s="339"/>
      <c r="AJN153" s="339"/>
      <c r="AJO153" s="339"/>
      <c r="AJP153" s="339"/>
      <c r="AJQ153" s="339"/>
      <c r="AJR153" s="339"/>
      <c r="AJS153" s="339"/>
      <c r="AJT153" s="339"/>
      <c r="AJU153" s="339"/>
      <c r="AJV153" s="339"/>
      <c r="AJW153" s="339"/>
      <c r="AJX153" s="339"/>
      <c r="AJY153" s="339"/>
      <c r="AJZ153" s="339"/>
      <c r="AKA153" s="339"/>
      <c r="AKB153" s="339"/>
      <c r="AKC153" s="339"/>
      <c r="AKD153" s="339"/>
      <c r="AKE153" s="339"/>
      <c r="AKF153" s="339"/>
      <c r="AKG153" s="339"/>
      <c r="AKH153" s="339"/>
      <c r="AKI153" s="339"/>
      <c r="AKJ153" s="339"/>
      <c r="AKK153" s="339"/>
      <c r="AKL153" s="339"/>
      <c r="AKM153" s="339"/>
      <c r="AKN153" s="339"/>
      <c r="AKO153" s="339"/>
      <c r="AKP153" s="339"/>
      <c r="AKQ153" s="339"/>
      <c r="AKR153" s="339"/>
      <c r="AKS153" s="339"/>
      <c r="AKT153" s="339"/>
      <c r="AKU153" s="339"/>
      <c r="AKV153" s="339"/>
      <c r="AKW153" s="339"/>
      <c r="AKX153" s="339"/>
      <c r="AKY153" s="339"/>
      <c r="AKZ153" s="339"/>
      <c r="ALA153" s="339"/>
      <c r="ALB153" s="339"/>
      <c r="ALC153" s="339"/>
      <c r="ALD153" s="339"/>
      <c r="ALE153" s="339"/>
      <c r="ALF153" s="339"/>
      <c r="ALG153" s="339"/>
      <c r="ALH153" s="339"/>
      <c r="ALI153" s="339"/>
      <c r="ALJ153" s="339"/>
      <c r="ALK153" s="339"/>
      <c r="ALL153" s="339"/>
      <c r="ALM153" s="339"/>
      <c r="ALN153" s="339"/>
      <c r="ALO153" s="339"/>
      <c r="ALP153" s="339"/>
      <c r="ALQ153" s="339"/>
      <c r="ALR153" s="339"/>
      <c r="ALS153" s="339"/>
      <c r="ALT153" s="339"/>
      <c r="ALU153" s="339"/>
      <c r="ALV153" s="339"/>
      <c r="ALW153" s="339"/>
      <c r="ALX153" s="339"/>
      <c r="ALY153" s="339"/>
      <c r="ALZ153" s="339"/>
      <c r="AMA153" s="339"/>
      <c r="AMB153" s="339"/>
      <c r="AMC153" s="339"/>
      <c r="AMD153" s="339"/>
      <c r="AME153" s="339"/>
      <c r="AMF153" s="339"/>
      <c r="AMG153" s="340"/>
      <c r="AMH153" s="340"/>
    </row>
    <row r="154" spans="1:1022" ht="15.75">
      <c r="A154" s="338"/>
      <c r="B154" s="618" t="s">
        <v>419</v>
      </c>
      <c r="C154" s="523"/>
      <c r="D154" s="523"/>
      <c r="E154" s="619">
        <f>(1)</f>
        <v>1</v>
      </c>
      <c r="F154" s="619"/>
      <c r="G154" s="619"/>
      <c r="H154" s="524">
        <f>(2)</f>
        <v>2</v>
      </c>
      <c r="I154" s="524" t="s">
        <v>420</v>
      </c>
      <c r="J154" s="524" t="s">
        <v>421</v>
      </c>
      <c r="K154" s="338"/>
      <c r="L154" s="636"/>
      <c r="M154" s="636"/>
      <c r="N154" s="338"/>
      <c r="O154" s="339"/>
      <c r="P154" s="339"/>
      <c r="Q154" s="339"/>
      <c r="R154" s="339"/>
      <c r="S154" s="339"/>
      <c r="T154" s="339"/>
      <c r="U154" s="339"/>
      <c r="V154" s="339"/>
      <c r="W154" s="339"/>
      <c r="X154" s="339"/>
      <c r="Y154" s="339"/>
      <c r="Z154" s="339"/>
      <c r="AA154" s="339"/>
      <c r="AB154" s="339"/>
      <c r="AC154" s="339"/>
      <c r="AD154" s="339"/>
      <c r="AE154" s="339"/>
      <c r="AF154" s="339"/>
      <c r="AG154" s="339"/>
      <c r="AH154" s="339"/>
      <c r="AI154" s="339"/>
      <c r="AJ154" s="339"/>
      <c r="AK154" s="339"/>
      <c r="AL154" s="339"/>
      <c r="AM154" s="339"/>
      <c r="AN154" s="339"/>
      <c r="AO154" s="339"/>
      <c r="AP154" s="339"/>
      <c r="AQ154" s="339"/>
      <c r="AR154" s="339"/>
      <c r="AS154" s="339"/>
      <c r="AT154" s="339"/>
      <c r="AU154" s="339"/>
      <c r="AV154" s="339"/>
      <c r="AW154" s="339"/>
      <c r="AX154" s="339"/>
      <c r="AY154" s="339"/>
      <c r="AZ154" s="339"/>
      <c r="BA154" s="339"/>
      <c r="BB154" s="339"/>
      <c r="BC154" s="339"/>
      <c r="BD154" s="339"/>
      <c r="BE154" s="339"/>
      <c r="BF154" s="339"/>
      <c r="BG154" s="339"/>
      <c r="BH154" s="339"/>
      <c r="BI154" s="339"/>
      <c r="BJ154" s="339"/>
      <c r="BK154" s="339"/>
      <c r="BL154" s="339"/>
      <c r="BM154" s="339"/>
      <c r="BN154" s="339"/>
      <c r="BO154" s="339"/>
      <c r="BP154" s="339"/>
      <c r="BQ154" s="339"/>
      <c r="BR154" s="339"/>
      <c r="BS154" s="339"/>
      <c r="BT154" s="339"/>
      <c r="BU154" s="339"/>
      <c r="BV154" s="339"/>
      <c r="BW154" s="339"/>
      <c r="BX154" s="339"/>
      <c r="BY154" s="339"/>
      <c r="BZ154" s="339"/>
      <c r="CA154" s="339"/>
      <c r="CB154" s="339"/>
      <c r="CC154" s="339"/>
      <c r="CD154" s="339"/>
      <c r="CE154" s="339"/>
      <c r="CF154" s="339"/>
      <c r="CG154" s="339"/>
      <c r="CH154" s="339"/>
      <c r="CI154" s="339"/>
      <c r="CJ154" s="339"/>
      <c r="CK154" s="339"/>
      <c r="CL154" s="339"/>
      <c r="CM154" s="339"/>
      <c r="CN154" s="339"/>
      <c r="CO154" s="339"/>
      <c r="CP154" s="339"/>
      <c r="CQ154" s="339"/>
      <c r="CR154" s="339"/>
      <c r="CS154" s="339"/>
      <c r="CT154" s="339"/>
      <c r="CU154" s="339"/>
      <c r="CV154" s="339"/>
      <c r="CW154" s="339"/>
      <c r="CX154" s="339"/>
      <c r="CY154" s="339"/>
      <c r="CZ154" s="339"/>
      <c r="DA154" s="339"/>
      <c r="DB154" s="339"/>
      <c r="DC154" s="339"/>
      <c r="DD154" s="339"/>
      <c r="DE154" s="339"/>
      <c r="DF154" s="339"/>
      <c r="DG154" s="339"/>
      <c r="DH154" s="339"/>
      <c r="DI154" s="339"/>
      <c r="DJ154" s="339"/>
      <c r="DK154" s="339"/>
      <c r="DL154" s="339"/>
      <c r="DM154" s="339"/>
      <c r="DN154" s="339"/>
      <c r="DO154" s="339"/>
      <c r="DP154" s="339"/>
      <c r="DQ154" s="339"/>
      <c r="DR154" s="339"/>
      <c r="DS154" s="339"/>
      <c r="DT154" s="339"/>
      <c r="DU154" s="339"/>
      <c r="DV154" s="339"/>
      <c r="DW154" s="339"/>
      <c r="DX154" s="339"/>
      <c r="DY154" s="339"/>
      <c r="DZ154" s="339"/>
      <c r="EA154" s="339"/>
      <c r="EB154" s="339"/>
      <c r="EC154" s="339"/>
      <c r="ED154" s="339"/>
      <c r="EE154" s="339"/>
      <c r="EF154" s="339"/>
      <c r="EG154" s="339"/>
      <c r="EH154" s="339"/>
      <c r="EI154" s="339"/>
      <c r="EJ154" s="339"/>
      <c r="EK154" s="339"/>
      <c r="EL154" s="339"/>
      <c r="EM154" s="339"/>
      <c r="EN154" s="339"/>
      <c r="EO154" s="339"/>
      <c r="EP154" s="339"/>
      <c r="EQ154" s="339"/>
      <c r="ER154" s="339"/>
      <c r="ES154" s="339"/>
      <c r="ET154" s="339"/>
      <c r="EU154" s="339"/>
      <c r="EV154" s="339"/>
      <c r="EW154" s="339"/>
      <c r="EX154" s="339"/>
      <c r="EY154" s="339"/>
      <c r="EZ154" s="339"/>
      <c r="FA154" s="339"/>
      <c r="FB154" s="339"/>
      <c r="FC154" s="339"/>
      <c r="FD154" s="339"/>
      <c r="FE154" s="339"/>
      <c r="FF154" s="339"/>
      <c r="FG154" s="339"/>
      <c r="FH154" s="339"/>
      <c r="FI154" s="339"/>
      <c r="FJ154" s="339"/>
      <c r="FK154" s="339"/>
      <c r="FL154" s="339"/>
      <c r="FM154" s="339"/>
      <c r="FN154" s="339"/>
      <c r="FO154" s="339"/>
      <c r="FP154" s="339"/>
      <c r="FQ154" s="339"/>
      <c r="FR154" s="339"/>
      <c r="FS154" s="339"/>
      <c r="FT154" s="339"/>
      <c r="FU154" s="339"/>
      <c r="FV154" s="339"/>
      <c r="FW154" s="339"/>
      <c r="FX154" s="339"/>
      <c r="FY154" s="339"/>
      <c r="FZ154" s="339"/>
      <c r="GA154" s="339"/>
      <c r="GB154" s="339"/>
      <c r="GC154" s="339"/>
      <c r="GD154" s="339"/>
      <c r="GE154" s="339"/>
      <c r="GF154" s="339"/>
      <c r="GG154" s="339"/>
      <c r="GH154" s="339"/>
      <c r="GI154" s="339"/>
      <c r="GJ154" s="339"/>
      <c r="GK154" s="339"/>
      <c r="GL154" s="339"/>
      <c r="GM154" s="339"/>
      <c r="GN154" s="339"/>
      <c r="GO154" s="339"/>
      <c r="GP154" s="339"/>
      <c r="GQ154" s="339"/>
      <c r="GR154" s="339"/>
      <c r="GS154" s="339"/>
      <c r="GT154" s="339"/>
      <c r="GU154" s="339"/>
      <c r="GV154" s="339"/>
      <c r="GW154" s="339"/>
      <c r="GX154" s="339"/>
      <c r="GY154" s="339"/>
      <c r="GZ154" s="339"/>
      <c r="HA154" s="339"/>
      <c r="HB154" s="339"/>
      <c r="HC154" s="339"/>
      <c r="HD154" s="339"/>
      <c r="HE154" s="339"/>
      <c r="HF154" s="339"/>
      <c r="HG154" s="339"/>
      <c r="HH154" s="339"/>
      <c r="HI154" s="339"/>
      <c r="HJ154" s="339"/>
      <c r="HK154" s="339"/>
      <c r="HL154" s="339"/>
      <c r="HM154" s="339"/>
      <c r="HN154" s="339"/>
      <c r="HO154" s="339"/>
      <c r="HP154" s="339"/>
      <c r="HQ154" s="339"/>
      <c r="HR154" s="339"/>
      <c r="HS154" s="339"/>
      <c r="HT154" s="339"/>
      <c r="HU154" s="339"/>
      <c r="HV154" s="339"/>
      <c r="HW154" s="339"/>
      <c r="HX154" s="339"/>
      <c r="HY154" s="339"/>
      <c r="HZ154" s="339"/>
      <c r="IA154" s="339"/>
      <c r="IB154" s="339"/>
      <c r="IC154" s="339"/>
      <c r="ID154" s="339"/>
      <c r="IE154" s="339"/>
      <c r="IF154" s="339"/>
      <c r="IG154" s="339"/>
      <c r="IH154" s="339"/>
      <c r="II154" s="339"/>
      <c r="IJ154" s="339"/>
      <c r="IK154" s="339"/>
      <c r="IL154" s="339"/>
      <c r="IM154" s="339"/>
      <c r="IN154" s="339"/>
      <c r="IO154" s="339"/>
      <c r="IP154" s="339"/>
      <c r="IQ154" s="339"/>
      <c r="IR154" s="339"/>
      <c r="IS154" s="339"/>
      <c r="IT154" s="339"/>
      <c r="IU154" s="339"/>
      <c r="IV154" s="339"/>
      <c r="IW154" s="339"/>
      <c r="IX154" s="339"/>
      <c r="IY154" s="339"/>
      <c r="IZ154" s="339"/>
      <c r="JA154" s="339"/>
      <c r="JB154" s="339"/>
      <c r="JC154" s="339"/>
      <c r="JD154" s="339"/>
      <c r="JE154" s="339"/>
      <c r="JF154" s="339"/>
      <c r="JG154" s="339"/>
      <c r="JH154" s="339"/>
      <c r="JI154" s="339"/>
      <c r="JJ154" s="339"/>
      <c r="JK154" s="339"/>
      <c r="JL154" s="339"/>
      <c r="JM154" s="339"/>
      <c r="JN154" s="339"/>
      <c r="JO154" s="339"/>
      <c r="JP154" s="339"/>
      <c r="JQ154" s="339"/>
      <c r="JR154" s="339"/>
      <c r="JS154" s="339"/>
      <c r="JT154" s="339"/>
      <c r="JU154" s="339"/>
      <c r="JV154" s="339"/>
      <c r="JW154" s="339"/>
      <c r="JX154" s="339"/>
      <c r="JY154" s="339"/>
      <c r="JZ154" s="339"/>
      <c r="KA154" s="339"/>
      <c r="KB154" s="339"/>
      <c r="KC154" s="339"/>
      <c r="KD154" s="339"/>
      <c r="KE154" s="339"/>
      <c r="KF154" s="339"/>
      <c r="KG154" s="339"/>
      <c r="KH154" s="339"/>
      <c r="KI154" s="339"/>
      <c r="KJ154" s="339"/>
      <c r="KK154" s="339"/>
      <c r="KL154" s="339"/>
      <c r="KM154" s="339"/>
      <c r="KN154" s="339"/>
      <c r="KO154" s="339"/>
      <c r="KP154" s="339"/>
      <c r="KQ154" s="339"/>
      <c r="KR154" s="339"/>
      <c r="KS154" s="339"/>
      <c r="KT154" s="339"/>
      <c r="KU154" s="339"/>
      <c r="KV154" s="339"/>
      <c r="KW154" s="339"/>
      <c r="KX154" s="339"/>
      <c r="KY154" s="339"/>
      <c r="KZ154" s="339"/>
      <c r="LA154" s="339"/>
      <c r="LB154" s="339"/>
      <c r="LC154" s="339"/>
      <c r="LD154" s="339"/>
      <c r="LE154" s="339"/>
      <c r="LF154" s="339"/>
      <c r="LG154" s="339"/>
      <c r="LH154" s="339"/>
      <c r="LI154" s="339"/>
      <c r="LJ154" s="339"/>
      <c r="LK154" s="339"/>
      <c r="LL154" s="339"/>
      <c r="LM154" s="339"/>
      <c r="LN154" s="339"/>
      <c r="LO154" s="339"/>
      <c r="LP154" s="339"/>
      <c r="LQ154" s="339"/>
      <c r="LR154" s="339"/>
      <c r="LS154" s="339"/>
      <c r="LT154" s="339"/>
      <c r="LU154" s="339"/>
      <c r="LV154" s="339"/>
      <c r="LW154" s="339"/>
      <c r="LX154" s="339"/>
      <c r="LY154" s="339"/>
      <c r="LZ154" s="339"/>
      <c r="MA154" s="339"/>
      <c r="MB154" s="339"/>
      <c r="MC154" s="339"/>
      <c r="MD154" s="339"/>
      <c r="ME154" s="339"/>
      <c r="MF154" s="339"/>
      <c r="MG154" s="339"/>
      <c r="MH154" s="339"/>
      <c r="MI154" s="339"/>
      <c r="MJ154" s="339"/>
      <c r="MK154" s="339"/>
      <c r="ML154" s="339"/>
      <c r="MM154" s="339"/>
      <c r="MN154" s="339"/>
      <c r="MO154" s="339"/>
      <c r="MP154" s="339"/>
      <c r="MQ154" s="339"/>
      <c r="MR154" s="339"/>
      <c r="MS154" s="339"/>
      <c r="MT154" s="339"/>
      <c r="MU154" s="339"/>
      <c r="MV154" s="339"/>
      <c r="MW154" s="339"/>
      <c r="MX154" s="339"/>
      <c r="MY154" s="339"/>
      <c r="MZ154" s="339"/>
      <c r="NA154" s="339"/>
      <c r="NB154" s="339"/>
      <c r="NC154" s="339"/>
      <c r="ND154" s="339"/>
      <c r="NE154" s="339"/>
      <c r="NF154" s="339"/>
      <c r="NG154" s="339"/>
      <c r="NH154" s="339"/>
      <c r="NI154" s="339"/>
      <c r="NJ154" s="339"/>
      <c r="NK154" s="339"/>
      <c r="NL154" s="339"/>
      <c r="NM154" s="339"/>
      <c r="NN154" s="339"/>
      <c r="NO154" s="339"/>
      <c r="NP154" s="339"/>
      <c r="NQ154" s="339"/>
      <c r="NR154" s="339"/>
      <c r="NS154" s="339"/>
      <c r="NT154" s="339"/>
      <c r="NU154" s="339"/>
      <c r="NV154" s="339"/>
      <c r="NW154" s="339"/>
      <c r="NX154" s="339"/>
      <c r="NY154" s="339"/>
      <c r="NZ154" s="339"/>
      <c r="OA154" s="339"/>
      <c r="OB154" s="339"/>
      <c r="OC154" s="339"/>
      <c r="OD154" s="339"/>
      <c r="OE154" s="339"/>
      <c r="OF154" s="339"/>
      <c r="OG154" s="339"/>
      <c r="OH154" s="339"/>
      <c r="OI154" s="339"/>
      <c r="OJ154" s="339"/>
      <c r="OK154" s="339"/>
      <c r="OL154" s="339"/>
      <c r="OM154" s="339"/>
      <c r="ON154" s="339"/>
      <c r="OO154" s="339"/>
      <c r="OP154" s="339"/>
      <c r="OQ154" s="339"/>
      <c r="OR154" s="339"/>
      <c r="OS154" s="339"/>
      <c r="OT154" s="339"/>
      <c r="OU154" s="339"/>
      <c r="OV154" s="339"/>
      <c r="OW154" s="339"/>
      <c r="OX154" s="339"/>
      <c r="OY154" s="339"/>
      <c r="OZ154" s="339"/>
      <c r="PA154" s="339"/>
      <c r="PB154" s="339"/>
      <c r="PC154" s="339"/>
      <c r="PD154" s="339"/>
      <c r="PE154" s="339"/>
      <c r="PF154" s="339"/>
      <c r="PG154" s="339"/>
      <c r="PH154" s="339"/>
      <c r="PI154" s="339"/>
      <c r="PJ154" s="339"/>
      <c r="PK154" s="339"/>
      <c r="PL154" s="339"/>
      <c r="PM154" s="339"/>
      <c r="PN154" s="339"/>
      <c r="PO154" s="339"/>
      <c r="PP154" s="339"/>
      <c r="PQ154" s="339"/>
      <c r="PR154" s="339"/>
      <c r="PS154" s="339"/>
      <c r="PT154" s="339"/>
      <c r="PU154" s="339"/>
      <c r="PV154" s="339"/>
      <c r="PW154" s="339"/>
      <c r="PX154" s="339"/>
      <c r="PY154" s="339"/>
      <c r="PZ154" s="339"/>
      <c r="QA154" s="339"/>
      <c r="QB154" s="339"/>
      <c r="QC154" s="339"/>
      <c r="QD154" s="339"/>
      <c r="QE154" s="339"/>
      <c r="QF154" s="339"/>
      <c r="QG154" s="339"/>
      <c r="QH154" s="339"/>
      <c r="QI154" s="339"/>
      <c r="QJ154" s="339"/>
      <c r="QK154" s="339"/>
      <c r="QL154" s="339"/>
      <c r="QM154" s="339"/>
      <c r="QN154" s="339"/>
      <c r="QO154" s="339"/>
      <c r="QP154" s="339"/>
      <c r="QQ154" s="339"/>
      <c r="QR154" s="339"/>
      <c r="QS154" s="339"/>
      <c r="QT154" s="339"/>
      <c r="QU154" s="339"/>
      <c r="QV154" s="339"/>
      <c r="QW154" s="339"/>
      <c r="QX154" s="339"/>
      <c r="QY154" s="339"/>
      <c r="QZ154" s="339"/>
      <c r="RA154" s="339"/>
      <c r="RB154" s="339"/>
      <c r="RC154" s="339"/>
      <c r="RD154" s="339"/>
      <c r="RE154" s="339"/>
      <c r="RF154" s="339"/>
      <c r="RG154" s="339"/>
      <c r="RH154" s="339"/>
      <c r="RI154" s="339"/>
      <c r="RJ154" s="339"/>
      <c r="RK154" s="339"/>
      <c r="RL154" s="339"/>
      <c r="RM154" s="339"/>
      <c r="RN154" s="339"/>
      <c r="RO154" s="339"/>
      <c r="RP154" s="339"/>
      <c r="RQ154" s="339"/>
      <c r="RR154" s="339"/>
      <c r="RS154" s="339"/>
      <c r="RT154" s="339"/>
      <c r="RU154" s="339"/>
      <c r="RV154" s="339"/>
      <c r="RW154" s="339"/>
      <c r="RX154" s="339"/>
      <c r="RY154" s="339"/>
      <c r="RZ154" s="339"/>
      <c r="SA154" s="339"/>
      <c r="SB154" s="339"/>
      <c r="SC154" s="339"/>
      <c r="SD154" s="339"/>
      <c r="SE154" s="339"/>
      <c r="SF154" s="339"/>
      <c r="SG154" s="339"/>
      <c r="SH154" s="339"/>
      <c r="SI154" s="339"/>
      <c r="SJ154" s="339"/>
      <c r="SK154" s="339"/>
      <c r="SL154" s="339"/>
      <c r="SM154" s="339"/>
      <c r="SN154" s="339"/>
      <c r="SO154" s="339"/>
      <c r="SP154" s="339"/>
      <c r="SQ154" s="339"/>
      <c r="SR154" s="339"/>
      <c r="SS154" s="339"/>
      <c r="ST154" s="339"/>
      <c r="SU154" s="339"/>
      <c r="SV154" s="339"/>
      <c r="SW154" s="339"/>
      <c r="SX154" s="339"/>
      <c r="SY154" s="339"/>
      <c r="SZ154" s="339"/>
      <c r="TA154" s="339"/>
      <c r="TB154" s="339"/>
      <c r="TC154" s="339"/>
      <c r="TD154" s="339"/>
      <c r="TE154" s="339"/>
      <c r="TF154" s="339"/>
      <c r="TG154" s="339"/>
      <c r="TH154" s="339"/>
      <c r="TI154" s="339"/>
      <c r="TJ154" s="339"/>
      <c r="TK154" s="339"/>
      <c r="TL154" s="339"/>
      <c r="TM154" s="339"/>
      <c r="TN154" s="339"/>
      <c r="TO154" s="339"/>
      <c r="TP154" s="339"/>
      <c r="TQ154" s="339"/>
      <c r="TR154" s="339"/>
      <c r="TS154" s="339"/>
      <c r="TT154" s="339"/>
      <c r="TU154" s="339"/>
      <c r="TV154" s="339"/>
      <c r="TW154" s="339"/>
      <c r="TX154" s="339"/>
      <c r="TY154" s="339"/>
      <c r="TZ154" s="339"/>
      <c r="UA154" s="339"/>
      <c r="UB154" s="339"/>
      <c r="UC154" s="339"/>
      <c r="UD154" s="339"/>
      <c r="UE154" s="339"/>
      <c r="UF154" s="339"/>
      <c r="UG154" s="339"/>
      <c r="UH154" s="339"/>
      <c r="UI154" s="339"/>
      <c r="UJ154" s="339"/>
      <c r="UK154" s="339"/>
      <c r="UL154" s="339"/>
      <c r="UM154" s="339"/>
      <c r="UN154" s="339"/>
      <c r="UO154" s="339"/>
      <c r="UP154" s="339"/>
      <c r="UQ154" s="339"/>
      <c r="UR154" s="339"/>
      <c r="US154" s="339"/>
      <c r="UT154" s="339"/>
      <c r="UU154" s="339"/>
      <c r="UV154" s="339"/>
      <c r="UW154" s="339"/>
      <c r="UX154" s="339"/>
      <c r="UY154" s="339"/>
      <c r="UZ154" s="339"/>
      <c r="VA154" s="339"/>
      <c r="VB154" s="339"/>
      <c r="VC154" s="339"/>
      <c r="VD154" s="339"/>
      <c r="VE154" s="339"/>
      <c r="VF154" s="339"/>
      <c r="VG154" s="339"/>
      <c r="VH154" s="339"/>
      <c r="VI154" s="339"/>
      <c r="VJ154" s="339"/>
      <c r="VK154" s="339"/>
      <c r="VL154" s="339"/>
      <c r="VM154" s="339"/>
      <c r="VN154" s="339"/>
      <c r="VO154" s="339"/>
      <c r="VP154" s="339"/>
      <c r="VQ154" s="339"/>
      <c r="VR154" s="339"/>
      <c r="VS154" s="339"/>
      <c r="VT154" s="339"/>
      <c r="VU154" s="339"/>
      <c r="VV154" s="339"/>
      <c r="VW154" s="339"/>
      <c r="VX154" s="339"/>
      <c r="VY154" s="339"/>
      <c r="VZ154" s="339"/>
      <c r="WA154" s="339"/>
      <c r="WB154" s="339"/>
      <c r="WC154" s="339"/>
      <c r="WD154" s="339"/>
      <c r="WE154" s="339"/>
      <c r="WF154" s="339"/>
      <c r="WG154" s="339"/>
      <c r="WH154" s="339"/>
      <c r="WI154" s="339"/>
      <c r="WJ154" s="339"/>
      <c r="WK154" s="339"/>
      <c r="WL154" s="339"/>
      <c r="WM154" s="339"/>
      <c r="WN154" s="339"/>
      <c r="WO154" s="339"/>
      <c r="WP154" s="339"/>
      <c r="WQ154" s="339"/>
      <c r="WR154" s="339"/>
      <c r="WS154" s="339"/>
      <c r="WT154" s="339"/>
      <c r="WU154" s="339"/>
      <c r="WV154" s="339"/>
      <c r="WW154" s="339"/>
      <c r="WX154" s="339"/>
      <c r="WY154" s="339"/>
      <c r="WZ154" s="339"/>
      <c r="XA154" s="339"/>
      <c r="XB154" s="339"/>
      <c r="XC154" s="339"/>
      <c r="XD154" s="339"/>
      <c r="XE154" s="339"/>
      <c r="XF154" s="339"/>
      <c r="XG154" s="339"/>
      <c r="XH154" s="339"/>
      <c r="XI154" s="339"/>
      <c r="XJ154" s="339"/>
      <c r="XK154" s="339"/>
      <c r="XL154" s="339"/>
      <c r="XM154" s="339"/>
      <c r="XN154" s="339"/>
      <c r="XO154" s="339"/>
      <c r="XP154" s="339"/>
      <c r="XQ154" s="339"/>
      <c r="XR154" s="339"/>
      <c r="XS154" s="339"/>
      <c r="XT154" s="339"/>
      <c r="XU154" s="339"/>
      <c r="XV154" s="339"/>
      <c r="XW154" s="339"/>
      <c r="XX154" s="339"/>
      <c r="XY154" s="339"/>
      <c r="XZ154" s="339"/>
      <c r="YA154" s="339"/>
      <c r="YB154" s="339"/>
      <c r="YC154" s="339"/>
      <c r="YD154" s="339"/>
      <c r="YE154" s="339"/>
      <c r="YF154" s="339"/>
      <c r="YG154" s="339"/>
      <c r="YH154" s="339"/>
      <c r="YI154" s="339"/>
      <c r="YJ154" s="339"/>
      <c r="YK154" s="339"/>
      <c r="YL154" s="339"/>
      <c r="YM154" s="339"/>
      <c r="YN154" s="339"/>
      <c r="YO154" s="339"/>
      <c r="YP154" s="339"/>
      <c r="YQ154" s="339"/>
      <c r="YR154" s="339"/>
      <c r="YS154" s="339"/>
      <c r="YT154" s="339"/>
      <c r="YU154" s="339"/>
      <c r="YV154" s="339"/>
      <c r="YW154" s="339"/>
      <c r="YX154" s="339"/>
      <c r="YY154" s="339"/>
      <c r="YZ154" s="339"/>
      <c r="ZA154" s="339"/>
      <c r="ZB154" s="339"/>
      <c r="ZC154" s="339"/>
      <c r="ZD154" s="339"/>
      <c r="ZE154" s="339"/>
      <c r="ZF154" s="339"/>
      <c r="ZG154" s="339"/>
      <c r="ZH154" s="339"/>
      <c r="ZI154" s="339"/>
      <c r="ZJ154" s="339"/>
      <c r="ZK154" s="339"/>
      <c r="ZL154" s="339"/>
      <c r="ZM154" s="339"/>
      <c r="ZN154" s="339"/>
      <c r="ZO154" s="339"/>
      <c r="ZP154" s="339"/>
      <c r="ZQ154" s="339"/>
      <c r="ZR154" s="339"/>
      <c r="ZS154" s="339"/>
      <c r="ZT154" s="339"/>
      <c r="ZU154" s="339"/>
      <c r="ZV154" s="339"/>
      <c r="ZW154" s="339"/>
      <c r="ZX154" s="339"/>
      <c r="ZY154" s="339"/>
      <c r="ZZ154" s="339"/>
      <c r="AAA154" s="339"/>
      <c r="AAB154" s="339"/>
      <c r="AAC154" s="339"/>
      <c r="AAD154" s="339"/>
      <c r="AAE154" s="339"/>
      <c r="AAF154" s="339"/>
      <c r="AAG154" s="339"/>
      <c r="AAH154" s="339"/>
      <c r="AAI154" s="339"/>
      <c r="AAJ154" s="339"/>
      <c r="AAK154" s="339"/>
      <c r="AAL154" s="339"/>
      <c r="AAM154" s="339"/>
      <c r="AAN154" s="339"/>
      <c r="AAO154" s="339"/>
      <c r="AAP154" s="339"/>
      <c r="AAQ154" s="339"/>
      <c r="AAR154" s="339"/>
      <c r="AAS154" s="339"/>
      <c r="AAT154" s="339"/>
      <c r="AAU154" s="339"/>
      <c r="AAV154" s="339"/>
      <c r="AAW154" s="339"/>
      <c r="AAX154" s="339"/>
      <c r="AAY154" s="339"/>
      <c r="AAZ154" s="339"/>
      <c r="ABA154" s="339"/>
      <c r="ABB154" s="339"/>
      <c r="ABC154" s="339"/>
      <c r="ABD154" s="339"/>
      <c r="ABE154" s="339"/>
      <c r="ABF154" s="339"/>
      <c r="ABG154" s="339"/>
      <c r="ABH154" s="339"/>
      <c r="ABI154" s="339"/>
      <c r="ABJ154" s="339"/>
      <c r="ABK154" s="339"/>
      <c r="ABL154" s="339"/>
      <c r="ABM154" s="339"/>
      <c r="ABN154" s="339"/>
      <c r="ABO154" s="339"/>
      <c r="ABP154" s="339"/>
      <c r="ABQ154" s="339"/>
      <c r="ABR154" s="339"/>
      <c r="ABS154" s="339"/>
      <c r="ABT154" s="339"/>
      <c r="ABU154" s="339"/>
      <c r="ABV154" s="339"/>
      <c r="ABW154" s="339"/>
      <c r="ABX154" s="339"/>
      <c r="ABY154" s="339"/>
      <c r="ABZ154" s="339"/>
      <c r="ACA154" s="339"/>
      <c r="ACB154" s="339"/>
      <c r="ACC154" s="339"/>
      <c r="ACD154" s="339"/>
      <c r="ACE154" s="339"/>
      <c r="ACF154" s="339"/>
      <c r="ACG154" s="339"/>
      <c r="ACH154" s="339"/>
      <c r="ACI154" s="339"/>
      <c r="ACJ154" s="339"/>
      <c r="ACK154" s="339"/>
      <c r="ACL154" s="339"/>
      <c r="ACM154" s="339"/>
      <c r="ACN154" s="339"/>
      <c r="ACO154" s="339"/>
      <c r="ACP154" s="339"/>
      <c r="ACQ154" s="339"/>
      <c r="ACR154" s="339"/>
      <c r="ACS154" s="339"/>
      <c r="ACT154" s="339"/>
      <c r="ACU154" s="339"/>
      <c r="ACV154" s="339"/>
      <c r="ACW154" s="339"/>
      <c r="ACX154" s="339"/>
      <c r="ACY154" s="339"/>
      <c r="ACZ154" s="339"/>
      <c r="ADA154" s="339"/>
      <c r="ADB154" s="339"/>
      <c r="ADC154" s="339"/>
      <c r="ADD154" s="339"/>
      <c r="ADE154" s="339"/>
      <c r="ADF154" s="339"/>
      <c r="ADG154" s="339"/>
      <c r="ADH154" s="339"/>
      <c r="ADI154" s="339"/>
      <c r="ADJ154" s="339"/>
      <c r="ADK154" s="339"/>
      <c r="ADL154" s="339"/>
      <c r="ADM154" s="339"/>
      <c r="ADN154" s="339"/>
      <c r="ADO154" s="339"/>
      <c r="ADP154" s="339"/>
      <c r="ADQ154" s="339"/>
      <c r="ADR154" s="339"/>
      <c r="ADS154" s="339"/>
      <c r="ADT154" s="339"/>
      <c r="ADU154" s="339"/>
      <c r="ADV154" s="339"/>
      <c r="ADW154" s="339"/>
      <c r="ADX154" s="339"/>
      <c r="ADY154" s="339"/>
      <c r="ADZ154" s="339"/>
      <c r="AEA154" s="339"/>
      <c r="AEB154" s="339"/>
      <c r="AEC154" s="339"/>
      <c r="AED154" s="339"/>
      <c r="AEE154" s="339"/>
      <c r="AEF154" s="339"/>
      <c r="AEG154" s="339"/>
      <c r="AEH154" s="339"/>
      <c r="AEI154" s="339"/>
      <c r="AEJ154" s="339"/>
      <c r="AEK154" s="339"/>
      <c r="AEL154" s="339"/>
      <c r="AEM154" s="339"/>
      <c r="AEN154" s="339"/>
      <c r="AEO154" s="339"/>
      <c r="AEP154" s="339"/>
      <c r="AEQ154" s="339"/>
      <c r="AER154" s="339"/>
      <c r="AES154" s="339"/>
      <c r="AET154" s="339"/>
      <c r="AEU154" s="339"/>
      <c r="AEV154" s="339"/>
      <c r="AEW154" s="339"/>
      <c r="AEX154" s="339"/>
      <c r="AEY154" s="339"/>
      <c r="AEZ154" s="339"/>
      <c r="AFA154" s="339"/>
      <c r="AFB154" s="339"/>
      <c r="AFC154" s="339"/>
      <c r="AFD154" s="339"/>
      <c r="AFE154" s="339"/>
      <c r="AFF154" s="339"/>
      <c r="AFG154" s="339"/>
      <c r="AFH154" s="339"/>
      <c r="AFI154" s="339"/>
      <c r="AFJ154" s="339"/>
      <c r="AFK154" s="339"/>
      <c r="AFL154" s="339"/>
      <c r="AFM154" s="339"/>
      <c r="AFN154" s="339"/>
      <c r="AFO154" s="339"/>
      <c r="AFP154" s="339"/>
      <c r="AFQ154" s="339"/>
      <c r="AFR154" s="339"/>
      <c r="AFS154" s="339"/>
      <c r="AFT154" s="339"/>
      <c r="AFU154" s="339"/>
      <c r="AFV154" s="339"/>
      <c r="AFW154" s="339"/>
      <c r="AFX154" s="339"/>
      <c r="AFY154" s="339"/>
      <c r="AFZ154" s="339"/>
      <c r="AGA154" s="339"/>
      <c r="AGB154" s="339"/>
      <c r="AGC154" s="339"/>
      <c r="AGD154" s="339"/>
      <c r="AGE154" s="339"/>
      <c r="AGF154" s="339"/>
      <c r="AGG154" s="339"/>
      <c r="AGH154" s="339"/>
      <c r="AGI154" s="339"/>
      <c r="AGJ154" s="339"/>
      <c r="AGK154" s="339"/>
      <c r="AGL154" s="339"/>
      <c r="AGM154" s="339"/>
      <c r="AGN154" s="339"/>
      <c r="AGO154" s="339"/>
      <c r="AGP154" s="339"/>
      <c r="AGQ154" s="339"/>
      <c r="AGR154" s="339"/>
      <c r="AGS154" s="339"/>
      <c r="AGT154" s="339"/>
      <c r="AGU154" s="339"/>
      <c r="AGV154" s="339"/>
      <c r="AGW154" s="339"/>
      <c r="AGX154" s="339"/>
      <c r="AGY154" s="339"/>
      <c r="AGZ154" s="339"/>
      <c r="AHA154" s="339"/>
      <c r="AHB154" s="339"/>
      <c r="AHC154" s="339"/>
      <c r="AHD154" s="339"/>
      <c r="AHE154" s="339"/>
      <c r="AHF154" s="339"/>
      <c r="AHG154" s="339"/>
      <c r="AHH154" s="339"/>
      <c r="AHI154" s="339"/>
      <c r="AHJ154" s="339"/>
      <c r="AHK154" s="339"/>
      <c r="AHL154" s="339"/>
      <c r="AHM154" s="339"/>
      <c r="AHN154" s="339"/>
      <c r="AHO154" s="339"/>
      <c r="AHP154" s="339"/>
      <c r="AHQ154" s="339"/>
      <c r="AHR154" s="339"/>
      <c r="AHS154" s="339"/>
      <c r="AHT154" s="339"/>
      <c r="AHU154" s="339"/>
      <c r="AHV154" s="339"/>
      <c r="AHW154" s="339"/>
      <c r="AHX154" s="339"/>
      <c r="AHY154" s="339"/>
      <c r="AHZ154" s="339"/>
      <c r="AIA154" s="339"/>
      <c r="AIB154" s="339"/>
      <c r="AIC154" s="339"/>
      <c r="AID154" s="339"/>
      <c r="AIE154" s="339"/>
      <c r="AIF154" s="339"/>
      <c r="AIG154" s="339"/>
      <c r="AIH154" s="339"/>
      <c r="AII154" s="339"/>
      <c r="AIJ154" s="339"/>
      <c r="AIK154" s="339"/>
      <c r="AIL154" s="339"/>
      <c r="AIM154" s="339"/>
      <c r="AIN154" s="339"/>
      <c r="AIO154" s="339"/>
      <c r="AIP154" s="339"/>
      <c r="AIQ154" s="339"/>
      <c r="AIR154" s="339"/>
      <c r="AIS154" s="339"/>
      <c r="AIT154" s="339"/>
      <c r="AIU154" s="339"/>
      <c r="AIV154" s="339"/>
      <c r="AIW154" s="339"/>
      <c r="AIX154" s="339"/>
      <c r="AIY154" s="339"/>
      <c r="AIZ154" s="339"/>
      <c r="AJA154" s="339"/>
      <c r="AJB154" s="339"/>
      <c r="AJC154" s="339"/>
      <c r="AJD154" s="339"/>
      <c r="AJE154" s="339"/>
      <c r="AJF154" s="339"/>
      <c r="AJG154" s="339"/>
      <c r="AJH154" s="339"/>
      <c r="AJI154" s="339"/>
      <c r="AJJ154" s="339"/>
      <c r="AJK154" s="339"/>
      <c r="AJL154" s="339"/>
      <c r="AJM154" s="339"/>
      <c r="AJN154" s="339"/>
      <c r="AJO154" s="339"/>
      <c r="AJP154" s="339"/>
      <c r="AJQ154" s="339"/>
      <c r="AJR154" s="339"/>
      <c r="AJS154" s="339"/>
      <c r="AJT154" s="339"/>
      <c r="AJU154" s="339"/>
      <c r="AJV154" s="339"/>
      <c r="AJW154" s="339"/>
      <c r="AJX154" s="339"/>
      <c r="AJY154" s="339"/>
      <c r="AJZ154" s="339"/>
      <c r="AKA154" s="339"/>
      <c r="AKB154" s="339"/>
      <c r="AKC154" s="339"/>
      <c r="AKD154" s="339"/>
      <c r="AKE154" s="339"/>
      <c r="AKF154" s="339"/>
      <c r="AKG154" s="339"/>
      <c r="AKH154" s="339"/>
      <c r="AKI154" s="339"/>
      <c r="AKJ154" s="339"/>
      <c r="AKK154" s="339"/>
      <c r="AKL154" s="339"/>
      <c r="AKM154" s="339"/>
      <c r="AKN154" s="339"/>
      <c r="AKO154" s="339"/>
      <c r="AKP154" s="339"/>
      <c r="AKQ154" s="339"/>
      <c r="AKR154" s="339"/>
      <c r="AKS154" s="339"/>
      <c r="AKT154" s="339"/>
      <c r="AKU154" s="339"/>
      <c r="AKV154" s="339"/>
      <c r="AKW154" s="339"/>
      <c r="AKX154" s="339"/>
      <c r="AKY154" s="339"/>
      <c r="AKZ154" s="339"/>
      <c r="ALA154" s="339"/>
      <c r="ALB154" s="339"/>
      <c r="ALC154" s="339"/>
      <c r="ALD154" s="339"/>
      <c r="ALE154" s="339"/>
      <c r="ALF154" s="339"/>
      <c r="ALG154" s="339"/>
      <c r="ALH154" s="339"/>
      <c r="ALI154" s="339"/>
      <c r="ALJ154" s="339"/>
      <c r="ALK154" s="339"/>
      <c r="ALL154" s="339"/>
      <c r="ALM154" s="339"/>
      <c r="ALN154" s="339"/>
      <c r="ALO154" s="339"/>
      <c r="ALP154" s="339"/>
      <c r="ALQ154" s="339"/>
      <c r="ALR154" s="339"/>
      <c r="ALS154" s="339"/>
      <c r="ALT154" s="339"/>
      <c r="ALU154" s="339"/>
      <c r="ALV154" s="339"/>
      <c r="ALW154" s="339"/>
      <c r="ALX154" s="339"/>
      <c r="ALY154" s="339"/>
      <c r="ALZ154" s="339"/>
      <c r="AMA154" s="339"/>
      <c r="AMB154" s="339"/>
      <c r="AMC154" s="339"/>
      <c r="AMD154" s="339"/>
      <c r="AME154" s="339"/>
      <c r="AMF154" s="339"/>
      <c r="AMG154" s="340"/>
      <c r="AMH154" s="340"/>
    </row>
    <row r="155" spans="1:1022" ht="15.75">
      <c r="A155" s="338"/>
      <c r="B155" s="618"/>
      <c r="C155" s="523"/>
      <c r="D155" s="523"/>
      <c r="E155" s="618" t="s">
        <v>422</v>
      </c>
      <c r="F155" s="618"/>
      <c r="G155" s="618"/>
      <c r="H155" s="524" t="s">
        <v>423</v>
      </c>
      <c r="I155" s="524" t="s">
        <v>424</v>
      </c>
      <c r="J155" s="524"/>
      <c r="K155" s="338"/>
      <c r="L155" s="636"/>
      <c r="M155" s="636"/>
      <c r="N155" s="338"/>
      <c r="O155" s="339"/>
      <c r="P155" s="339"/>
      <c r="Q155" s="339"/>
      <c r="R155" s="339"/>
      <c r="S155" s="339"/>
      <c r="T155" s="339"/>
      <c r="U155" s="339"/>
      <c r="V155" s="339"/>
      <c r="W155" s="339"/>
      <c r="X155" s="339"/>
      <c r="Y155" s="339"/>
      <c r="Z155" s="339"/>
      <c r="AA155" s="339"/>
      <c r="AB155" s="339"/>
      <c r="AC155" s="339"/>
      <c r="AD155" s="339"/>
      <c r="AE155" s="339"/>
      <c r="AF155" s="339"/>
      <c r="AG155" s="339"/>
      <c r="AH155" s="339"/>
      <c r="AI155" s="339"/>
      <c r="AJ155" s="339"/>
      <c r="AK155" s="339"/>
      <c r="AL155" s="339"/>
      <c r="AM155" s="339"/>
      <c r="AN155" s="339"/>
      <c r="AO155" s="339"/>
      <c r="AP155" s="339"/>
      <c r="AQ155" s="339"/>
      <c r="AR155" s="339"/>
      <c r="AS155" s="339"/>
      <c r="AT155" s="339"/>
      <c r="AU155" s="339"/>
      <c r="AV155" s="339"/>
      <c r="AW155" s="339"/>
      <c r="AX155" s="339"/>
      <c r="AY155" s="339"/>
      <c r="AZ155" s="339"/>
      <c r="BA155" s="339"/>
      <c r="BB155" s="339"/>
      <c r="BC155" s="339"/>
      <c r="BD155" s="339"/>
      <c r="BE155" s="339"/>
      <c r="BF155" s="339"/>
      <c r="BG155" s="339"/>
      <c r="BH155" s="339"/>
      <c r="BI155" s="339"/>
      <c r="BJ155" s="339"/>
      <c r="BK155" s="339"/>
      <c r="BL155" s="339"/>
      <c r="BM155" s="339"/>
      <c r="BN155" s="339"/>
      <c r="BO155" s="339"/>
      <c r="BP155" s="339"/>
      <c r="BQ155" s="339"/>
      <c r="BR155" s="339"/>
      <c r="BS155" s="339"/>
      <c r="BT155" s="339"/>
      <c r="BU155" s="339"/>
      <c r="BV155" s="339"/>
      <c r="BW155" s="339"/>
      <c r="BX155" s="339"/>
      <c r="BY155" s="339"/>
      <c r="BZ155" s="339"/>
      <c r="CA155" s="339"/>
      <c r="CB155" s="339"/>
      <c r="CC155" s="339"/>
      <c r="CD155" s="339"/>
      <c r="CE155" s="339"/>
      <c r="CF155" s="339"/>
      <c r="CG155" s="339"/>
      <c r="CH155" s="339"/>
      <c r="CI155" s="339"/>
      <c r="CJ155" s="339"/>
      <c r="CK155" s="339"/>
      <c r="CL155" s="339"/>
      <c r="CM155" s="339"/>
      <c r="CN155" s="339"/>
      <c r="CO155" s="339"/>
      <c r="CP155" s="339"/>
      <c r="CQ155" s="339"/>
      <c r="CR155" s="339"/>
      <c r="CS155" s="339"/>
      <c r="CT155" s="339"/>
      <c r="CU155" s="339"/>
      <c r="CV155" s="339"/>
      <c r="CW155" s="339"/>
      <c r="CX155" s="339"/>
      <c r="CY155" s="339"/>
      <c r="CZ155" s="339"/>
      <c r="DA155" s="339"/>
      <c r="DB155" s="339"/>
      <c r="DC155" s="339"/>
      <c r="DD155" s="339"/>
      <c r="DE155" s="339"/>
      <c r="DF155" s="339"/>
      <c r="DG155" s="339"/>
      <c r="DH155" s="339"/>
      <c r="DI155" s="339"/>
      <c r="DJ155" s="339"/>
      <c r="DK155" s="339"/>
      <c r="DL155" s="339"/>
      <c r="DM155" s="339"/>
      <c r="DN155" s="339"/>
      <c r="DO155" s="339"/>
      <c r="DP155" s="339"/>
      <c r="DQ155" s="339"/>
      <c r="DR155" s="339"/>
      <c r="DS155" s="339"/>
      <c r="DT155" s="339"/>
      <c r="DU155" s="339"/>
      <c r="DV155" s="339"/>
      <c r="DW155" s="339"/>
      <c r="DX155" s="339"/>
      <c r="DY155" s="339"/>
      <c r="DZ155" s="339"/>
      <c r="EA155" s="339"/>
      <c r="EB155" s="339"/>
      <c r="EC155" s="339"/>
      <c r="ED155" s="339"/>
      <c r="EE155" s="339"/>
      <c r="EF155" s="339"/>
      <c r="EG155" s="339"/>
      <c r="EH155" s="339"/>
      <c r="EI155" s="339"/>
      <c r="EJ155" s="339"/>
      <c r="EK155" s="339"/>
      <c r="EL155" s="339"/>
      <c r="EM155" s="339"/>
      <c r="EN155" s="339"/>
      <c r="EO155" s="339"/>
      <c r="EP155" s="339"/>
      <c r="EQ155" s="339"/>
      <c r="ER155" s="339"/>
      <c r="ES155" s="339"/>
      <c r="ET155" s="339"/>
      <c r="EU155" s="339"/>
      <c r="EV155" s="339"/>
      <c r="EW155" s="339"/>
      <c r="EX155" s="339"/>
      <c r="EY155" s="339"/>
      <c r="EZ155" s="339"/>
      <c r="FA155" s="339"/>
      <c r="FB155" s="339"/>
      <c r="FC155" s="339"/>
      <c r="FD155" s="339"/>
      <c r="FE155" s="339"/>
      <c r="FF155" s="339"/>
      <c r="FG155" s="339"/>
      <c r="FH155" s="339"/>
      <c r="FI155" s="339"/>
      <c r="FJ155" s="339"/>
      <c r="FK155" s="339"/>
      <c r="FL155" s="339"/>
      <c r="FM155" s="339"/>
      <c r="FN155" s="339"/>
      <c r="FO155" s="339"/>
      <c r="FP155" s="339"/>
      <c r="FQ155" s="339"/>
      <c r="FR155" s="339"/>
      <c r="FS155" s="339"/>
      <c r="FT155" s="339"/>
      <c r="FU155" s="339"/>
      <c r="FV155" s="339"/>
      <c r="FW155" s="339"/>
      <c r="FX155" s="339"/>
      <c r="FY155" s="339"/>
      <c r="FZ155" s="339"/>
      <c r="GA155" s="339"/>
      <c r="GB155" s="339"/>
      <c r="GC155" s="339"/>
      <c r="GD155" s="339"/>
      <c r="GE155" s="339"/>
      <c r="GF155" s="339"/>
      <c r="GG155" s="339"/>
      <c r="GH155" s="339"/>
      <c r="GI155" s="339"/>
      <c r="GJ155" s="339"/>
      <c r="GK155" s="339"/>
      <c r="GL155" s="339"/>
      <c r="GM155" s="339"/>
      <c r="GN155" s="339"/>
      <c r="GO155" s="339"/>
      <c r="GP155" s="339"/>
      <c r="GQ155" s="339"/>
      <c r="GR155" s="339"/>
      <c r="GS155" s="339"/>
      <c r="GT155" s="339"/>
      <c r="GU155" s="339"/>
      <c r="GV155" s="339"/>
      <c r="GW155" s="339"/>
      <c r="GX155" s="339"/>
      <c r="GY155" s="339"/>
      <c r="GZ155" s="339"/>
      <c r="HA155" s="339"/>
      <c r="HB155" s="339"/>
      <c r="HC155" s="339"/>
      <c r="HD155" s="339"/>
      <c r="HE155" s="339"/>
      <c r="HF155" s="339"/>
      <c r="HG155" s="339"/>
      <c r="HH155" s="339"/>
      <c r="HI155" s="339"/>
      <c r="HJ155" s="339"/>
      <c r="HK155" s="339"/>
      <c r="HL155" s="339"/>
      <c r="HM155" s="339"/>
      <c r="HN155" s="339"/>
      <c r="HO155" s="339"/>
      <c r="HP155" s="339"/>
      <c r="HQ155" s="339"/>
      <c r="HR155" s="339"/>
      <c r="HS155" s="339"/>
      <c r="HT155" s="339"/>
      <c r="HU155" s="339"/>
      <c r="HV155" s="339"/>
      <c r="HW155" s="339"/>
      <c r="HX155" s="339"/>
      <c r="HY155" s="339"/>
      <c r="HZ155" s="339"/>
      <c r="IA155" s="339"/>
      <c r="IB155" s="339"/>
      <c r="IC155" s="339"/>
      <c r="ID155" s="339"/>
      <c r="IE155" s="339"/>
      <c r="IF155" s="339"/>
      <c r="IG155" s="339"/>
      <c r="IH155" s="339"/>
      <c r="II155" s="339"/>
      <c r="IJ155" s="339"/>
      <c r="IK155" s="339"/>
      <c r="IL155" s="339"/>
      <c r="IM155" s="339"/>
      <c r="IN155" s="339"/>
      <c r="IO155" s="339"/>
      <c r="IP155" s="339"/>
      <c r="IQ155" s="339"/>
      <c r="IR155" s="339"/>
      <c r="IS155" s="339"/>
      <c r="IT155" s="339"/>
      <c r="IU155" s="339"/>
      <c r="IV155" s="339"/>
      <c r="IW155" s="339"/>
      <c r="IX155" s="339"/>
      <c r="IY155" s="339"/>
      <c r="IZ155" s="339"/>
      <c r="JA155" s="339"/>
      <c r="JB155" s="339"/>
      <c r="JC155" s="339"/>
      <c r="JD155" s="339"/>
      <c r="JE155" s="339"/>
      <c r="JF155" s="339"/>
      <c r="JG155" s="339"/>
      <c r="JH155" s="339"/>
      <c r="JI155" s="339"/>
      <c r="JJ155" s="339"/>
      <c r="JK155" s="339"/>
      <c r="JL155" s="339"/>
      <c r="JM155" s="339"/>
      <c r="JN155" s="339"/>
      <c r="JO155" s="339"/>
      <c r="JP155" s="339"/>
      <c r="JQ155" s="339"/>
      <c r="JR155" s="339"/>
      <c r="JS155" s="339"/>
      <c r="JT155" s="339"/>
      <c r="JU155" s="339"/>
      <c r="JV155" s="339"/>
      <c r="JW155" s="339"/>
      <c r="JX155" s="339"/>
      <c r="JY155" s="339"/>
      <c r="JZ155" s="339"/>
      <c r="KA155" s="339"/>
      <c r="KB155" s="339"/>
      <c r="KC155" s="339"/>
      <c r="KD155" s="339"/>
      <c r="KE155" s="339"/>
      <c r="KF155" s="339"/>
      <c r="KG155" s="339"/>
      <c r="KH155" s="339"/>
      <c r="KI155" s="339"/>
      <c r="KJ155" s="339"/>
      <c r="KK155" s="339"/>
      <c r="KL155" s="339"/>
      <c r="KM155" s="339"/>
      <c r="KN155" s="339"/>
      <c r="KO155" s="339"/>
      <c r="KP155" s="339"/>
      <c r="KQ155" s="339"/>
      <c r="KR155" s="339"/>
      <c r="KS155" s="339"/>
      <c r="KT155" s="339"/>
      <c r="KU155" s="339"/>
      <c r="KV155" s="339"/>
      <c r="KW155" s="339"/>
      <c r="KX155" s="339"/>
      <c r="KY155" s="339"/>
      <c r="KZ155" s="339"/>
      <c r="LA155" s="339"/>
      <c r="LB155" s="339"/>
      <c r="LC155" s="339"/>
      <c r="LD155" s="339"/>
      <c r="LE155" s="339"/>
      <c r="LF155" s="339"/>
      <c r="LG155" s="339"/>
      <c r="LH155" s="339"/>
      <c r="LI155" s="339"/>
      <c r="LJ155" s="339"/>
      <c r="LK155" s="339"/>
      <c r="LL155" s="339"/>
      <c r="LM155" s="339"/>
      <c r="LN155" s="339"/>
      <c r="LO155" s="339"/>
      <c r="LP155" s="339"/>
      <c r="LQ155" s="339"/>
      <c r="LR155" s="339"/>
      <c r="LS155" s="339"/>
      <c r="LT155" s="339"/>
      <c r="LU155" s="339"/>
      <c r="LV155" s="339"/>
      <c r="LW155" s="339"/>
      <c r="LX155" s="339"/>
      <c r="LY155" s="339"/>
      <c r="LZ155" s="339"/>
      <c r="MA155" s="339"/>
      <c r="MB155" s="339"/>
      <c r="MC155" s="339"/>
      <c r="MD155" s="339"/>
      <c r="ME155" s="339"/>
      <c r="MF155" s="339"/>
      <c r="MG155" s="339"/>
      <c r="MH155" s="339"/>
      <c r="MI155" s="339"/>
      <c r="MJ155" s="339"/>
      <c r="MK155" s="339"/>
      <c r="ML155" s="339"/>
      <c r="MM155" s="339"/>
      <c r="MN155" s="339"/>
      <c r="MO155" s="339"/>
      <c r="MP155" s="339"/>
      <c r="MQ155" s="339"/>
      <c r="MR155" s="339"/>
      <c r="MS155" s="339"/>
      <c r="MT155" s="339"/>
      <c r="MU155" s="339"/>
      <c r="MV155" s="339"/>
      <c r="MW155" s="339"/>
      <c r="MX155" s="339"/>
      <c r="MY155" s="339"/>
      <c r="MZ155" s="339"/>
      <c r="NA155" s="339"/>
      <c r="NB155" s="339"/>
      <c r="NC155" s="339"/>
      <c r="ND155" s="339"/>
      <c r="NE155" s="339"/>
      <c r="NF155" s="339"/>
      <c r="NG155" s="339"/>
      <c r="NH155" s="339"/>
      <c r="NI155" s="339"/>
      <c r="NJ155" s="339"/>
      <c r="NK155" s="339"/>
      <c r="NL155" s="339"/>
      <c r="NM155" s="339"/>
      <c r="NN155" s="339"/>
      <c r="NO155" s="339"/>
      <c r="NP155" s="339"/>
      <c r="NQ155" s="339"/>
      <c r="NR155" s="339"/>
      <c r="NS155" s="339"/>
      <c r="NT155" s="339"/>
      <c r="NU155" s="339"/>
      <c r="NV155" s="339"/>
      <c r="NW155" s="339"/>
      <c r="NX155" s="339"/>
      <c r="NY155" s="339"/>
      <c r="NZ155" s="339"/>
      <c r="OA155" s="339"/>
      <c r="OB155" s="339"/>
      <c r="OC155" s="339"/>
      <c r="OD155" s="339"/>
      <c r="OE155" s="339"/>
      <c r="OF155" s="339"/>
      <c r="OG155" s="339"/>
      <c r="OH155" s="339"/>
      <c r="OI155" s="339"/>
      <c r="OJ155" s="339"/>
      <c r="OK155" s="339"/>
      <c r="OL155" s="339"/>
      <c r="OM155" s="339"/>
      <c r="ON155" s="339"/>
      <c r="OO155" s="339"/>
      <c r="OP155" s="339"/>
      <c r="OQ155" s="339"/>
      <c r="OR155" s="339"/>
      <c r="OS155" s="339"/>
      <c r="OT155" s="339"/>
      <c r="OU155" s="339"/>
      <c r="OV155" s="339"/>
      <c r="OW155" s="339"/>
      <c r="OX155" s="339"/>
      <c r="OY155" s="339"/>
      <c r="OZ155" s="339"/>
      <c r="PA155" s="339"/>
      <c r="PB155" s="339"/>
      <c r="PC155" s="339"/>
      <c r="PD155" s="339"/>
      <c r="PE155" s="339"/>
      <c r="PF155" s="339"/>
      <c r="PG155" s="339"/>
      <c r="PH155" s="339"/>
      <c r="PI155" s="339"/>
      <c r="PJ155" s="339"/>
      <c r="PK155" s="339"/>
      <c r="PL155" s="339"/>
      <c r="PM155" s="339"/>
      <c r="PN155" s="339"/>
      <c r="PO155" s="339"/>
      <c r="PP155" s="339"/>
      <c r="PQ155" s="339"/>
      <c r="PR155" s="339"/>
      <c r="PS155" s="339"/>
      <c r="PT155" s="339"/>
      <c r="PU155" s="339"/>
      <c r="PV155" s="339"/>
      <c r="PW155" s="339"/>
      <c r="PX155" s="339"/>
      <c r="PY155" s="339"/>
      <c r="PZ155" s="339"/>
      <c r="QA155" s="339"/>
      <c r="QB155" s="339"/>
      <c r="QC155" s="339"/>
      <c r="QD155" s="339"/>
      <c r="QE155" s="339"/>
      <c r="QF155" s="339"/>
      <c r="QG155" s="339"/>
      <c r="QH155" s="339"/>
      <c r="QI155" s="339"/>
      <c r="QJ155" s="339"/>
      <c r="QK155" s="339"/>
      <c r="QL155" s="339"/>
      <c r="QM155" s="339"/>
      <c r="QN155" s="339"/>
      <c r="QO155" s="339"/>
      <c r="QP155" s="339"/>
      <c r="QQ155" s="339"/>
      <c r="QR155" s="339"/>
      <c r="QS155" s="339"/>
      <c r="QT155" s="339"/>
      <c r="QU155" s="339"/>
      <c r="QV155" s="339"/>
      <c r="QW155" s="339"/>
      <c r="QX155" s="339"/>
      <c r="QY155" s="339"/>
      <c r="QZ155" s="339"/>
      <c r="RA155" s="339"/>
      <c r="RB155" s="339"/>
      <c r="RC155" s="339"/>
      <c r="RD155" s="339"/>
      <c r="RE155" s="339"/>
      <c r="RF155" s="339"/>
      <c r="RG155" s="339"/>
      <c r="RH155" s="339"/>
      <c r="RI155" s="339"/>
      <c r="RJ155" s="339"/>
      <c r="RK155" s="339"/>
      <c r="RL155" s="339"/>
      <c r="RM155" s="339"/>
      <c r="RN155" s="339"/>
      <c r="RO155" s="339"/>
      <c r="RP155" s="339"/>
      <c r="RQ155" s="339"/>
      <c r="RR155" s="339"/>
      <c r="RS155" s="339"/>
      <c r="RT155" s="339"/>
      <c r="RU155" s="339"/>
      <c r="RV155" s="339"/>
      <c r="RW155" s="339"/>
      <c r="RX155" s="339"/>
      <c r="RY155" s="339"/>
      <c r="RZ155" s="339"/>
      <c r="SA155" s="339"/>
      <c r="SB155" s="339"/>
      <c r="SC155" s="339"/>
      <c r="SD155" s="339"/>
      <c r="SE155" s="339"/>
      <c r="SF155" s="339"/>
      <c r="SG155" s="339"/>
      <c r="SH155" s="339"/>
      <c r="SI155" s="339"/>
      <c r="SJ155" s="339"/>
      <c r="SK155" s="339"/>
      <c r="SL155" s="339"/>
      <c r="SM155" s="339"/>
      <c r="SN155" s="339"/>
      <c r="SO155" s="339"/>
      <c r="SP155" s="339"/>
      <c r="SQ155" s="339"/>
      <c r="SR155" s="339"/>
      <c r="SS155" s="339"/>
      <c r="ST155" s="339"/>
      <c r="SU155" s="339"/>
      <c r="SV155" s="339"/>
      <c r="SW155" s="339"/>
      <c r="SX155" s="339"/>
      <c r="SY155" s="339"/>
      <c r="SZ155" s="339"/>
      <c r="TA155" s="339"/>
      <c r="TB155" s="339"/>
      <c r="TC155" s="339"/>
      <c r="TD155" s="339"/>
      <c r="TE155" s="339"/>
      <c r="TF155" s="339"/>
      <c r="TG155" s="339"/>
      <c r="TH155" s="339"/>
      <c r="TI155" s="339"/>
      <c r="TJ155" s="339"/>
      <c r="TK155" s="339"/>
      <c r="TL155" s="339"/>
      <c r="TM155" s="339"/>
      <c r="TN155" s="339"/>
      <c r="TO155" s="339"/>
      <c r="TP155" s="339"/>
      <c r="TQ155" s="339"/>
      <c r="TR155" s="339"/>
      <c r="TS155" s="339"/>
      <c r="TT155" s="339"/>
      <c r="TU155" s="339"/>
      <c r="TV155" s="339"/>
      <c r="TW155" s="339"/>
      <c r="TX155" s="339"/>
      <c r="TY155" s="339"/>
      <c r="TZ155" s="339"/>
      <c r="UA155" s="339"/>
      <c r="UB155" s="339"/>
      <c r="UC155" s="339"/>
      <c r="UD155" s="339"/>
      <c r="UE155" s="339"/>
      <c r="UF155" s="339"/>
      <c r="UG155" s="339"/>
      <c r="UH155" s="339"/>
      <c r="UI155" s="339"/>
      <c r="UJ155" s="339"/>
      <c r="UK155" s="339"/>
      <c r="UL155" s="339"/>
      <c r="UM155" s="339"/>
      <c r="UN155" s="339"/>
      <c r="UO155" s="339"/>
      <c r="UP155" s="339"/>
      <c r="UQ155" s="339"/>
      <c r="UR155" s="339"/>
      <c r="US155" s="339"/>
      <c r="UT155" s="339"/>
      <c r="UU155" s="339"/>
      <c r="UV155" s="339"/>
      <c r="UW155" s="339"/>
      <c r="UX155" s="339"/>
      <c r="UY155" s="339"/>
      <c r="UZ155" s="339"/>
      <c r="VA155" s="339"/>
      <c r="VB155" s="339"/>
      <c r="VC155" s="339"/>
      <c r="VD155" s="339"/>
      <c r="VE155" s="339"/>
      <c r="VF155" s="339"/>
      <c r="VG155" s="339"/>
      <c r="VH155" s="339"/>
      <c r="VI155" s="339"/>
      <c r="VJ155" s="339"/>
      <c r="VK155" s="339"/>
      <c r="VL155" s="339"/>
      <c r="VM155" s="339"/>
      <c r="VN155" s="339"/>
      <c r="VO155" s="339"/>
      <c r="VP155" s="339"/>
      <c r="VQ155" s="339"/>
      <c r="VR155" s="339"/>
      <c r="VS155" s="339"/>
      <c r="VT155" s="339"/>
      <c r="VU155" s="339"/>
      <c r="VV155" s="339"/>
      <c r="VW155" s="339"/>
      <c r="VX155" s="339"/>
      <c r="VY155" s="339"/>
      <c r="VZ155" s="339"/>
      <c r="WA155" s="339"/>
      <c r="WB155" s="339"/>
      <c r="WC155" s="339"/>
      <c r="WD155" s="339"/>
      <c r="WE155" s="339"/>
      <c r="WF155" s="339"/>
      <c r="WG155" s="339"/>
      <c r="WH155" s="339"/>
      <c r="WI155" s="339"/>
      <c r="WJ155" s="339"/>
      <c r="WK155" s="339"/>
      <c r="WL155" s="339"/>
      <c r="WM155" s="339"/>
      <c r="WN155" s="339"/>
      <c r="WO155" s="339"/>
      <c r="WP155" s="339"/>
      <c r="WQ155" s="339"/>
      <c r="WR155" s="339"/>
      <c r="WS155" s="339"/>
      <c r="WT155" s="339"/>
      <c r="WU155" s="339"/>
      <c r="WV155" s="339"/>
      <c r="WW155" s="339"/>
      <c r="WX155" s="339"/>
      <c r="WY155" s="339"/>
      <c r="WZ155" s="339"/>
      <c r="XA155" s="339"/>
      <c r="XB155" s="339"/>
      <c r="XC155" s="339"/>
      <c r="XD155" s="339"/>
      <c r="XE155" s="339"/>
      <c r="XF155" s="339"/>
      <c r="XG155" s="339"/>
      <c r="XH155" s="339"/>
      <c r="XI155" s="339"/>
      <c r="XJ155" s="339"/>
      <c r="XK155" s="339"/>
      <c r="XL155" s="339"/>
      <c r="XM155" s="339"/>
      <c r="XN155" s="339"/>
      <c r="XO155" s="339"/>
      <c r="XP155" s="339"/>
      <c r="XQ155" s="339"/>
      <c r="XR155" s="339"/>
      <c r="XS155" s="339"/>
      <c r="XT155" s="339"/>
      <c r="XU155" s="339"/>
      <c r="XV155" s="339"/>
      <c r="XW155" s="339"/>
      <c r="XX155" s="339"/>
      <c r="XY155" s="339"/>
      <c r="XZ155" s="339"/>
      <c r="YA155" s="339"/>
      <c r="YB155" s="339"/>
      <c r="YC155" s="339"/>
      <c r="YD155" s="339"/>
      <c r="YE155" s="339"/>
      <c r="YF155" s="339"/>
      <c r="YG155" s="339"/>
      <c r="YH155" s="339"/>
      <c r="YI155" s="339"/>
      <c r="YJ155" s="339"/>
      <c r="YK155" s="339"/>
      <c r="YL155" s="339"/>
      <c r="YM155" s="339"/>
      <c r="YN155" s="339"/>
      <c r="YO155" s="339"/>
      <c r="YP155" s="339"/>
      <c r="YQ155" s="339"/>
      <c r="YR155" s="339"/>
      <c r="YS155" s="339"/>
      <c r="YT155" s="339"/>
      <c r="YU155" s="339"/>
      <c r="YV155" s="339"/>
      <c r="YW155" s="339"/>
      <c r="YX155" s="339"/>
      <c r="YY155" s="339"/>
      <c r="YZ155" s="339"/>
      <c r="ZA155" s="339"/>
      <c r="ZB155" s="339"/>
      <c r="ZC155" s="339"/>
      <c r="ZD155" s="339"/>
      <c r="ZE155" s="339"/>
      <c r="ZF155" s="339"/>
      <c r="ZG155" s="339"/>
      <c r="ZH155" s="339"/>
      <c r="ZI155" s="339"/>
      <c r="ZJ155" s="339"/>
      <c r="ZK155" s="339"/>
      <c r="ZL155" s="339"/>
      <c r="ZM155" s="339"/>
      <c r="ZN155" s="339"/>
      <c r="ZO155" s="339"/>
      <c r="ZP155" s="339"/>
      <c r="ZQ155" s="339"/>
      <c r="ZR155" s="339"/>
      <c r="ZS155" s="339"/>
      <c r="ZT155" s="339"/>
      <c r="ZU155" s="339"/>
      <c r="ZV155" s="339"/>
      <c r="ZW155" s="339"/>
      <c r="ZX155" s="339"/>
      <c r="ZY155" s="339"/>
      <c r="ZZ155" s="339"/>
      <c r="AAA155" s="339"/>
      <c r="AAB155" s="339"/>
      <c r="AAC155" s="339"/>
      <c r="AAD155" s="339"/>
      <c r="AAE155" s="339"/>
      <c r="AAF155" s="339"/>
      <c r="AAG155" s="339"/>
      <c r="AAH155" s="339"/>
      <c r="AAI155" s="339"/>
      <c r="AAJ155" s="339"/>
      <c r="AAK155" s="339"/>
      <c r="AAL155" s="339"/>
      <c r="AAM155" s="339"/>
      <c r="AAN155" s="339"/>
      <c r="AAO155" s="339"/>
      <c r="AAP155" s="339"/>
      <c r="AAQ155" s="339"/>
      <c r="AAR155" s="339"/>
      <c r="AAS155" s="339"/>
      <c r="AAT155" s="339"/>
      <c r="AAU155" s="339"/>
      <c r="AAV155" s="339"/>
      <c r="AAW155" s="339"/>
      <c r="AAX155" s="339"/>
      <c r="AAY155" s="339"/>
      <c r="AAZ155" s="339"/>
      <c r="ABA155" s="339"/>
      <c r="ABB155" s="339"/>
      <c r="ABC155" s="339"/>
      <c r="ABD155" s="339"/>
      <c r="ABE155" s="339"/>
      <c r="ABF155" s="339"/>
      <c r="ABG155" s="339"/>
      <c r="ABH155" s="339"/>
      <c r="ABI155" s="339"/>
      <c r="ABJ155" s="339"/>
      <c r="ABK155" s="339"/>
      <c r="ABL155" s="339"/>
      <c r="ABM155" s="339"/>
      <c r="ABN155" s="339"/>
      <c r="ABO155" s="339"/>
      <c r="ABP155" s="339"/>
      <c r="ABQ155" s="339"/>
      <c r="ABR155" s="339"/>
      <c r="ABS155" s="339"/>
      <c r="ABT155" s="339"/>
      <c r="ABU155" s="339"/>
      <c r="ABV155" s="339"/>
      <c r="ABW155" s="339"/>
      <c r="ABX155" s="339"/>
      <c r="ABY155" s="339"/>
      <c r="ABZ155" s="339"/>
      <c r="ACA155" s="339"/>
      <c r="ACB155" s="339"/>
      <c r="ACC155" s="339"/>
      <c r="ACD155" s="339"/>
      <c r="ACE155" s="339"/>
      <c r="ACF155" s="339"/>
      <c r="ACG155" s="339"/>
      <c r="ACH155" s="339"/>
      <c r="ACI155" s="339"/>
      <c r="ACJ155" s="339"/>
      <c r="ACK155" s="339"/>
      <c r="ACL155" s="339"/>
      <c r="ACM155" s="339"/>
      <c r="ACN155" s="339"/>
      <c r="ACO155" s="339"/>
      <c r="ACP155" s="339"/>
      <c r="ACQ155" s="339"/>
      <c r="ACR155" s="339"/>
      <c r="ACS155" s="339"/>
      <c r="ACT155" s="339"/>
      <c r="ACU155" s="339"/>
      <c r="ACV155" s="339"/>
      <c r="ACW155" s="339"/>
      <c r="ACX155" s="339"/>
      <c r="ACY155" s="339"/>
      <c r="ACZ155" s="339"/>
      <c r="ADA155" s="339"/>
      <c r="ADB155" s="339"/>
      <c r="ADC155" s="339"/>
      <c r="ADD155" s="339"/>
      <c r="ADE155" s="339"/>
      <c r="ADF155" s="339"/>
      <c r="ADG155" s="339"/>
      <c r="ADH155" s="339"/>
      <c r="ADI155" s="339"/>
      <c r="ADJ155" s="339"/>
      <c r="ADK155" s="339"/>
      <c r="ADL155" s="339"/>
      <c r="ADM155" s="339"/>
      <c r="ADN155" s="339"/>
      <c r="ADO155" s="339"/>
      <c r="ADP155" s="339"/>
      <c r="ADQ155" s="339"/>
      <c r="ADR155" s="339"/>
      <c r="ADS155" s="339"/>
      <c r="ADT155" s="339"/>
      <c r="ADU155" s="339"/>
      <c r="ADV155" s="339"/>
      <c r="ADW155" s="339"/>
      <c r="ADX155" s="339"/>
      <c r="ADY155" s="339"/>
      <c r="ADZ155" s="339"/>
      <c r="AEA155" s="339"/>
      <c r="AEB155" s="339"/>
      <c r="AEC155" s="339"/>
      <c r="AED155" s="339"/>
      <c r="AEE155" s="339"/>
      <c r="AEF155" s="339"/>
      <c r="AEG155" s="339"/>
      <c r="AEH155" s="339"/>
      <c r="AEI155" s="339"/>
      <c r="AEJ155" s="339"/>
      <c r="AEK155" s="339"/>
      <c r="AEL155" s="339"/>
      <c r="AEM155" s="339"/>
      <c r="AEN155" s="339"/>
      <c r="AEO155" s="339"/>
      <c r="AEP155" s="339"/>
      <c r="AEQ155" s="339"/>
      <c r="AER155" s="339"/>
      <c r="AES155" s="339"/>
      <c r="AET155" s="339"/>
      <c r="AEU155" s="339"/>
      <c r="AEV155" s="339"/>
      <c r="AEW155" s="339"/>
      <c r="AEX155" s="339"/>
      <c r="AEY155" s="339"/>
      <c r="AEZ155" s="339"/>
      <c r="AFA155" s="339"/>
      <c r="AFB155" s="339"/>
      <c r="AFC155" s="339"/>
      <c r="AFD155" s="339"/>
      <c r="AFE155" s="339"/>
      <c r="AFF155" s="339"/>
      <c r="AFG155" s="339"/>
      <c r="AFH155" s="339"/>
      <c r="AFI155" s="339"/>
      <c r="AFJ155" s="339"/>
      <c r="AFK155" s="339"/>
      <c r="AFL155" s="339"/>
      <c r="AFM155" s="339"/>
      <c r="AFN155" s="339"/>
      <c r="AFO155" s="339"/>
      <c r="AFP155" s="339"/>
      <c r="AFQ155" s="339"/>
      <c r="AFR155" s="339"/>
      <c r="AFS155" s="339"/>
      <c r="AFT155" s="339"/>
      <c r="AFU155" s="339"/>
      <c r="AFV155" s="339"/>
      <c r="AFW155" s="339"/>
      <c r="AFX155" s="339"/>
      <c r="AFY155" s="339"/>
      <c r="AFZ155" s="339"/>
      <c r="AGA155" s="339"/>
      <c r="AGB155" s="339"/>
      <c r="AGC155" s="339"/>
      <c r="AGD155" s="339"/>
      <c r="AGE155" s="339"/>
      <c r="AGF155" s="339"/>
      <c r="AGG155" s="339"/>
      <c r="AGH155" s="339"/>
      <c r="AGI155" s="339"/>
      <c r="AGJ155" s="339"/>
      <c r="AGK155" s="339"/>
      <c r="AGL155" s="339"/>
      <c r="AGM155" s="339"/>
      <c r="AGN155" s="339"/>
      <c r="AGO155" s="339"/>
      <c r="AGP155" s="339"/>
      <c r="AGQ155" s="339"/>
      <c r="AGR155" s="339"/>
      <c r="AGS155" s="339"/>
      <c r="AGT155" s="339"/>
      <c r="AGU155" s="339"/>
      <c r="AGV155" s="339"/>
      <c r="AGW155" s="339"/>
      <c r="AGX155" s="339"/>
      <c r="AGY155" s="339"/>
      <c r="AGZ155" s="339"/>
      <c r="AHA155" s="339"/>
      <c r="AHB155" s="339"/>
      <c r="AHC155" s="339"/>
      <c r="AHD155" s="339"/>
      <c r="AHE155" s="339"/>
      <c r="AHF155" s="339"/>
      <c r="AHG155" s="339"/>
      <c r="AHH155" s="339"/>
      <c r="AHI155" s="339"/>
      <c r="AHJ155" s="339"/>
      <c r="AHK155" s="339"/>
      <c r="AHL155" s="339"/>
      <c r="AHM155" s="339"/>
      <c r="AHN155" s="339"/>
      <c r="AHO155" s="339"/>
      <c r="AHP155" s="339"/>
      <c r="AHQ155" s="339"/>
      <c r="AHR155" s="339"/>
      <c r="AHS155" s="339"/>
      <c r="AHT155" s="339"/>
      <c r="AHU155" s="339"/>
      <c r="AHV155" s="339"/>
      <c r="AHW155" s="339"/>
      <c r="AHX155" s="339"/>
      <c r="AHY155" s="339"/>
      <c r="AHZ155" s="339"/>
      <c r="AIA155" s="339"/>
      <c r="AIB155" s="339"/>
      <c r="AIC155" s="339"/>
      <c r="AID155" s="339"/>
      <c r="AIE155" s="339"/>
      <c r="AIF155" s="339"/>
      <c r="AIG155" s="339"/>
      <c r="AIH155" s="339"/>
      <c r="AII155" s="339"/>
      <c r="AIJ155" s="339"/>
      <c r="AIK155" s="339"/>
      <c r="AIL155" s="339"/>
      <c r="AIM155" s="339"/>
      <c r="AIN155" s="339"/>
      <c r="AIO155" s="339"/>
      <c r="AIP155" s="339"/>
      <c r="AIQ155" s="339"/>
      <c r="AIR155" s="339"/>
      <c r="AIS155" s="339"/>
      <c r="AIT155" s="339"/>
      <c r="AIU155" s="339"/>
      <c r="AIV155" s="339"/>
      <c r="AIW155" s="339"/>
      <c r="AIX155" s="339"/>
      <c r="AIY155" s="339"/>
      <c r="AIZ155" s="339"/>
      <c r="AJA155" s="339"/>
      <c r="AJB155" s="339"/>
      <c r="AJC155" s="339"/>
      <c r="AJD155" s="339"/>
      <c r="AJE155" s="339"/>
      <c r="AJF155" s="339"/>
      <c r="AJG155" s="339"/>
      <c r="AJH155" s="339"/>
      <c r="AJI155" s="339"/>
      <c r="AJJ155" s="339"/>
      <c r="AJK155" s="339"/>
      <c r="AJL155" s="339"/>
      <c r="AJM155" s="339"/>
      <c r="AJN155" s="339"/>
      <c r="AJO155" s="339"/>
      <c r="AJP155" s="339"/>
      <c r="AJQ155" s="339"/>
      <c r="AJR155" s="339"/>
      <c r="AJS155" s="339"/>
      <c r="AJT155" s="339"/>
      <c r="AJU155" s="339"/>
      <c r="AJV155" s="339"/>
      <c r="AJW155" s="339"/>
      <c r="AJX155" s="339"/>
      <c r="AJY155" s="339"/>
      <c r="AJZ155" s="339"/>
      <c r="AKA155" s="339"/>
      <c r="AKB155" s="339"/>
      <c r="AKC155" s="339"/>
      <c r="AKD155" s="339"/>
      <c r="AKE155" s="339"/>
      <c r="AKF155" s="339"/>
      <c r="AKG155" s="339"/>
      <c r="AKH155" s="339"/>
      <c r="AKI155" s="339"/>
      <c r="AKJ155" s="339"/>
      <c r="AKK155" s="339"/>
      <c r="AKL155" s="339"/>
      <c r="AKM155" s="339"/>
      <c r="AKN155" s="339"/>
      <c r="AKO155" s="339"/>
      <c r="AKP155" s="339"/>
      <c r="AKQ155" s="339"/>
      <c r="AKR155" s="339"/>
      <c r="AKS155" s="339"/>
      <c r="AKT155" s="339"/>
      <c r="AKU155" s="339"/>
      <c r="AKV155" s="339"/>
      <c r="AKW155" s="339"/>
      <c r="AKX155" s="339"/>
      <c r="AKY155" s="339"/>
      <c r="AKZ155" s="339"/>
      <c r="ALA155" s="339"/>
      <c r="ALB155" s="339"/>
      <c r="ALC155" s="339"/>
      <c r="ALD155" s="339"/>
      <c r="ALE155" s="339"/>
      <c r="ALF155" s="339"/>
      <c r="ALG155" s="339"/>
      <c r="ALH155" s="339"/>
      <c r="ALI155" s="339"/>
      <c r="ALJ155" s="339"/>
      <c r="ALK155" s="339"/>
      <c r="ALL155" s="339"/>
      <c r="ALM155" s="339"/>
      <c r="ALN155" s="339"/>
      <c r="ALO155" s="339"/>
      <c r="ALP155" s="339"/>
      <c r="ALQ155" s="339"/>
      <c r="ALR155" s="339"/>
      <c r="ALS155" s="339"/>
      <c r="ALT155" s="339"/>
      <c r="ALU155" s="339"/>
      <c r="ALV155" s="339"/>
      <c r="ALW155" s="339"/>
      <c r="ALX155" s="339"/>
      <c r="ALY155" s="339"/>
      <c r="ALZ155" s="339"/>
      <c r="AMA155" s="339"/>
      <c r="AMB155" s="339"/>
      <c r="AMC155" s="339"/>
      <c r="AMD155" s="339"/>
      <c r="AME155" s="339"/>
      <c r="AMF155" s="339"/>
      <c r="AMG155" s="340"/>
      <c r="AMH155" s="340"/>
    </row>
    <row r="156" spans="1:1022" ht="15.75" customHeight="1">
      <c r="A156" s="640"/>
      <c r="B156" s="618"/>
      <c r="C156" s="618" t="s">
        <v>425</v>
      </c>
      <c r="D156" s="618" t="s">
        <v>426</v>
      </c>
      <c r="E156" s="525" t="s">
        <v>427</v>
      </c>
      <c r="F156" s="525" t="s">
        <v>428</v>
      </c>
      <c r="G156" s="619" t="s">
        <v>429</v>
      </c>
      <c r="H156" s="620" t="s">
        <v>430</v>
      </c>
      <c r="I156" s="620" t="s">
        <v>431</v>
      </c>
      <c r="J156" s="620"/>
      <c r="K156" s="636"/>
      <c r="L156" s="636"/>
      <c r="M156" s="636"/>
      <c r="N156" s="636"/>
      <c r="O156" s="636"/>
      <c r="P156" s="636"/>
      <c r="Q156" s="636"/>
      <c r="R156" s="636"/>
      <c r="S156" s="636"/>
      <c r="T156" s="636"/>
      <c r="U156" s="636"/>
      <c r="V156" s="636"/>
      <c r="W156" s="636"/>
      <c r="X156" s="636"/>
      <c r="Y156" s="636"/>
      <c r="Z156" s="636"/>
      <c r="AA156" s="636"/>
      <c r="AB156" s="636"/>
      <c r="AC156" s="636"/>
      <c r="AD156" s="636"/>
      <c r="AE156" s="636"/>
      <c r="AF156" s="636"/>
      <c r="AG156" s="636"/>
      <c r="AH156" s="636"/>
      <c r="AI156" s="636"/>
      <c r="AJ156" s="636"/>
      <c r="AK156" s="636"/>
      <c r="AL156" s="636"/>
      <c r="AM156" s="636"/>
      <c r="AN156" s="636"/>
      <c r="AO156" s="636"/>
      <c r="AP156" s="636"/>
      <c r="AQ156" s="636"/>
      <c r="AR156" s="636"/>
      <c r="AS156" s="636"/>
      <c r="AT156" s="636"/>
      <c r="AU156" s="636"/>
      <c r="AV156" s="636"/>
      <c r="AW156" s="636"/>
      <c r="AX156" s="636"/>
      <c r="AY156" s="636"/>
      <c r="AZ156" s="636"/>
      <c r="BA156" s="636"/>
      <c r="BB156" s="636"/>
      <c r="BC156" s="636"/>
      <c r="BD156" s="636"/>
      <c r="BE156" s="636"/>
      <c r="BF156" s="636"/>
      <c r="BG156" s="636"/>
      <c r="BH156" s="636"/>
      <c r="BI156" s="636"/>
      <c r="BJ156" s="636"/>
      <c r="BK156" s="636"/>
      <c r="BL156" s="636"/>
      <c r="BM156" s="636"/>
      <c r="BN156" s="636"/>
      <c r="BO156" s="636"/>
      <c r="BP156" s="636"/>
      <c r="BQ156" s="636"/>
      <c r="BR156" s="636"/>
      <c r="BS156" s="636"/>
      <c r="BT156" s="636"/>
      <c r="BU156" s="636"/>
      <c r="BV156" s="636"/>
      <c r="BW156" s="636"/>
      <c r="BX156" s="636"/>
      <c r="BY156" s="636"/>
      <c r="BZ156" s="636"/>
      <c r="CA156" s="636"/>
      <c r="CB156" s="636"/>
      <c r="CC156" s="636"/>
      <c r="CD156" s="636"/>
      <c r="CE156" s="636"/>
      <c r="CF156" s="636"/>
      <c r="CG156" s="636"/>
      <c r="CH156" s="636"/>
      <c r="CI156" s="636"/>
      <c r="CJ156" s="636"/>
      <c r="CK156" s="636"/>
      <c r="CL156" s="636"/>
      <c r="CM156" s="636"/>
      <c r="CN156" s="636"/>
      <c r="CO156" s="636"/>
      <c r="CP156" s="636"/>
      <c r="CQ156" s="636"/>
      <c r="CR156" s="636"/>
      <c r="CS156" s="636"/>
      <c r="CT156" s="636"/>
      <c r="CU156" s="636"/>
      <c r="CV156" s="636"/>
      <c r="CW156" s="636"/>
      <c r="CX156" s="636"/>
      <c r="CY156" s="636"/>
      <c r="CZ156" s="636"/>
      <c r="DA156" s="636"/>
      <c r="DB156" s="636"/>
      <c r="DC156" s="636"/>
      <c r="DD156" s="636"/>
      <c r="DE156" s="636"/>
      <c r="DF156" s="636"/>
      <c r="DG156" s="636"/>
      <c r="DH156" s="636"/>
      <c r="DI156" s="636"/>
      <c r="DJ156" s="636"/>
      <c r="DK156" s="636"/>
      <c r="DL156" s="636"/>
      <c r="DM156" s="636"/>
      <c r="DN156" s="636"/>
      <c r="DO156" s="636"/>
      <c r="DP156" s="636"/>
      <c r="DQ156" s="636"/>
      <c r="DR156" s="636"/>
      <c r="DS156" s="636"/>
      <c r="DT156" s="636"/>
      <c r="DU156" s="636"/>
      <c r="DV156" s="636"/>
      <c r="DW156" s="636"/>
      <c r="DX156" s="636"/>
      <c r="DY156" s="636"/>
      <c r="DZ156" s="636"/>
      <c r="EA156" s="636"/>
      <c r="EB156" s="636"/>
      <c r="EC156" s="636"/>
      <c r="ED156" s="636"/>
      <c r="EE156" s="636"/>
      <c r="EF156" s="636"/>
      <c r="EG156" s="636"/>
      <c r="EH156" s="636"/>
      <c r="EI156" s="636"/>
      <c r="EJ156" s="636"/>
      <c r="EK156" s="636"/>
      <c r="EL156" s="636"/>
      <c r="EM156" s="636"/>
      <c r="EN156" s="636"/>
      <c r="EO156" s="636"/>
      <c r="EP156" s="636"/>
      <c r="EQ156" s="636"/>
      <c r="ER156" s="636"/>
      <c r="ES156" s="636"/>
      <c r="ET156" s="636"/>
      <c r="EU156" s="636"/>
      <c r="EV156" s="636"/>
      <c r="EW156" s="636"/>
      <c r="EX156" s="636"/>
      <c r="EY156" s="636"/>
      <c r="EZ156" s="636"/>
      <c r="FA156" s="636"/>
      <c r="FB156" s="636"/>
      <c r="FC156" s="636"/>
      <c r="FD156" s="636"/>
      <c r="FE156" s="636"/>
      <c r="FF156" s="636"/>
      <c r="FG156" s="636"/>
      <c r="FH156" s="636"/>
      <c r="FI156" s="636"/>
      <c r="FJ156" s="636"/>
      <c r="FK156" s="636"/>
      <c r="FL156" s="636"/>
      <c r="FM156" s="636"/>
      <c r="FN156" s="636"/>
      <c r="FO156" s="636"/>
      <c r="FP156" s="636"/>
      <c r="FQ156" s="636"/>
      <c r="FR156" s="636"/>
      <c r="FS156" s="636"/>
      <c r="FT156" s="636"/>
      <c r="FU156" s="636"/>
      <c r="FV156" s="636"/>
      <c r="FW156" s="636"/>
      <c r="FX156" s="636"/>
      <c r="FY156" s="636"/>
      <c r="FZ156" s="636"/>
      <c r="GA156" s="636"/>
      <c r="GB156" s="636"/>
      <c r="GC156" s="636"/>
      <c r="GD156" s="636"/>
      <c r="GE156" s="636"/>
      <c r="GF156" s="636"/>
      <c r="GG156" s="636"/>
      <c r="GH156" s="636"/>
      <c r="GI156" s="636"/>
      <c r="GJ156" s="636"/>
      <c r="GK156" s="636"/>
      <c r="GL156" s="636"/>
      <c r="GM156" s="636"/>
      <c r="GN156" s="636"/>
      <c r="GO156" s="636"/>
      <c r="GP156" s="636"/>
      <c r="GQ156" s="636"/>
      <c r="GR156" s="636"/>
      <c r="GS156" s="636"/>
      <c r="GT156" s="636"/>
      <c r="GU156" s="636"/>
      <c r="GV156" s="636"/>
      <c r="GW156" s="636"/>
      <c r="GX156" s="636"/>
      <c r="GY156" s="636"/>
      <c r="GZ156" s="636"/>
      <c r="HA156" s="636"/>
      <c r="HB156" s="636"/>
      <c r="HC156" s="636"/>
      <c r="HD156" s="636"/>
      <c r="HE156" s="636"/>
      <c r="HF156" s="636"/>
      <c r="HG156" s="636"/>
      <c r="HH156" s="636"/>
      <c r="HI156" s="636"/>
      <c r="HJ156" s="636"/>
      <c r="HK156" s="636"/>
      <c r="HL156" s="636"/>
      <c r="HM156" s="636"/>
      <c r="HN156" s="636"/>
      <c r="HO156" s="636"/>
      <c r="HP156" s="636"/>
      <c r="HQ156" s="636"/>
      <c r="HR156" s="636"/>
      <c r="HS156" s="636"/>
      <c r="HT156" s="636"/>
      <c r="HU156" s="636"/>
      <c r="HV156" s="636"/>
      <c r="HW156" s="636"/>
      <c r="HX156" s="636"/>
      <c r="HY156" s="636"/>
      <c r="HZ156" s="636"/>
      <c r="IA156" s="636"/>
      <c r="IB156" s="636"/>
      <c r="IC156" s="636"/>
      <c r="ID156" s="636"/>
      <c r="IE156" s="636"/>
      <c r="IF156" s="636"/>
      <c r="IG156" s="636"/>
      <c r="IH156" s="636"/>
      <c r="II156" s="636"/>
      <c r="IJ156" s="636"/>
      <c r="IK156" s="636"/>
      <c r="IL156" s="636"/>
      <c r="IM156" s="636"/>
      <c r="IN156" s="636"/>
      <c r="IO156" s="636"/>
      <c r="IP156" s="636"/>
      <c r="IQ156" s="636"/>
      <c r="IR156" s="636"/>
      <c r="IS156" s="636"/>
      <c r="IT156" s="636"/>
      <c r="IU156" s="636"/>
      <c r="IV156" s="636"/>
      <c r="IW156" s="636"/>
      <c r="IX156" s="636"/>
      <c r="IY156" s="636"/>
      <c r="IZ156" s="636"/>
      <c r="JA156" s="636"/>
      <c r="JB156" s="636"/>
      <c r="JC156" s="636"/>
      <c r="JD156" s="636"/>
      <c r="JE156" s="636"/>
      <c r="JF156" s="636"/>
      <c r="JG156" s="636"/>
      <c r="JH156" s="636"/>
      <c r="JI156" s="636"/>
      <c r="JJ156" s="636"/>
      <c r="JK156" s="636"/>
      <c r="JL156" s="636"/>
      <c r="JM156" s="636"/>
      <c r="JN156" s="636"/>
      <c r="JO156" s="636"/>
      <c r="JP156" s="636"/>
      <c r="JQ156" s="636"/>
      <c r="JR156" s="636"/>
      <c r="JS156" s="636"/>
      <c r="JT156" s="636"/>
      <c r="JU156" s="636"/>
      <c r="JV156" s="636"/>
      <c r="JW156" s="636"/>
      <c r="JX156" s="636"/>
      <c r="JY156" s="636"/>
      <c r="JZ156" s="636"/>
      <c r="KA156" s="636"/>
      <c r="KB156" s="636"/>
      <c r="KC156" s="636"/>
      <c r="KD156" s="636"/>
      <c r="KE156" s="636"/>
      <c r="KF156" s="636"/>
      <c r="KG156" s="636"/>
      <c r="KH156" s="636"/>
      <c r="KI156" s="636"/>
      <c r="KJ156" s="636"/>
      <c r="KK156" s="636"/>
      <c r="KL156" s="636"/>
      <c r="KM156" s="636"/>
      <c r="KN156" s="636"/>
      <c r="KO156" s="636"/>
      <c r="KP156" s="636"/>
      <c r="KQ156" s="636"/>
      <c r="KR156" s="636"/>
      <c r="KS156" s="636"/>
      <c r="KT156" s="636"/>
      <c r="KU156" s="636"/>
      <c r="KV156" s="636"/>
      <c r="KW156" s="636"/>
      <c r="KX156" s="636"/>
      <c r="KY156" s="636"/>
      <c r="KZ156" s="636"/>
      <c r="LA156" s="636"/>
      <c r="LB156" s="636"/>
      <c r="LC156" s="636"/>
      <c r="LD156" s="636"/>
      <c r="LE156" s="636"/>
      <c r="LF156" s="636"/>
      <c r="LG156" s="636"/>
      <c r="LH156" s="636"/>
      <c r="LI156" s="636"/>
      <c r="LJ156" s="636"/>
      <c r="LK156" s="636"/>
      <c r="LL156" s="636"/>
      <c r="LM156" s="636"/>
      <c r="LN156" s="636"/>
      <c r="LO156" s="636"/>
      <c r="LP156" s="636"/>
      <c r="LQ156" s="636"/>
      <c r="LR156" s="636"/>
      <c r="LS156" s="636"/>
      <c r="LT156" s="636"/>
      <c r="LU156" s="636"/>
      <c r="LV156" s="636"/>
      <c r="LW156" s="636"/>
      <c r="LX156" s="636"/>
      <c r="LY156" s="636"/>
      <c r="LZ156" s="636"/>
      <c r="MA156" s="636"/>
      <c r="MB156" s="636"/>
      <c r="MC156" s="636"/>
      <c r="MD156" s="636"/>
      <c r="ME156" s="636"/>
      <c r="MF156" s="636"/>
      <c r="MG156" s="636"/>
      <c r="MH156" s="636"/>
      <c r="MI156" s="636"/>
      <c r="MJ156" s="636"/>
      <c r="MK156" s="636"/>
      <c r="ML156" s="636"/>
      <c r="MM156" s="636"/>
      <c r="MN156" s="636"/>
      <c r="MO156" s="636"/>
      <c r="MP156" s="636"/>
      <c r="MQ156" s="636"/>
      <c r="MR156" s="636"/>
      <c r="MS156" s="636"/>
      <c r="MT156" s="636"/>
      <c r="MU156" s="636"/>
      <c r="MV156" s="636"/>
      <c r="MW156" s="636"/>
      <c r="MX156" s="636"/>
      <c r="MY156" s="636"/>
      <c r="MZ156" s="636"/>
      <c r="NA156" s="636"/>
      <c r="NB156" s="636"/>
      <c r="NC156" s="636"/>
      <c r="ND156" s="636"/>
      <c r="NE156" s="636"/>
      <c r="NF156" s="636"/>
      <c r="NG156" s="636"/>
      <c r="NH156" s="636"/>
      <c r="NI156" s="636"/>
      <c r="NJ156" s="636"/>
      <c r="NK156" s="636"/>
      <c r="NL156" s="636"/>
      <c r="NM156" s="636"/>
      <c r="NN156" s="636"/>
      <c r="NO156" s="636"/>
      <c r="NP156" s="636"/>
      <c r="NQ156" s="636"/>
      <c r="NR156" s="636"/>
      <c r="NS156" s="636"/>
      <c r="NT156" s="636"/>
      <c r="NU156" s="636"/>
      <c r="NV156" s="636"/>
      <c r="NW156" s="636"/>
      <c r="NX156" s="636"/>
      <c r="NY156" s="636"/>
      <c r="NZ156" s="636"/>
      <c r="OA156" s="636"/>
      <c r="OB156" s="636"/>
      <c r="OC156" s="636"/>
      <c r="OD156" s="636"/>
      <c r="OE156" s="636"/>
      <c r="OF156" s="636"/>
      <c r="OG156" s="636"/>
      <c r="OH156" s="636"/>
      <c r="OI156" s="636"/>
      <c r="OJ156" s="636"/>
      <c r="OK156" s="636"/>
      <c r="OL156" s="636"/>
      <c r="OM156" s="636"/>
      <c r="ON156" s="636"/>
      <c r="OO156" s="636"/>
      <c r="OP156" s="636"/>
      <c r="OQ156" s="636"/>
      <c r="OR156" s="636"/>
      <c r="OS156" s="636"/>
      <c r="OT156" s="636"/>
      <c r="OU156" s="636"/>
      <c r="OV156" s="636"/>
      <c r="OW156" s="636"/>
      <c r="OX156" s="636"/>
      <c r="OY156" s="636"/>
      <c r="OZ156" s="636"/>
      <c r="PA156" s="636"/>
      <c r="PB156" s="636"/>
      <c r="PC156" s="636"/>
      <c r="PD156" s="636"/>
      <c r="PE156" s="636"/>
      <c r="PF156" s="636"/>
      <c r="PG156" s="636"/>
      <c r="PH156" s="636"/>
      <c r="PI156" s="636"/>
      <c r="PJ156" s="636"/>
      <c r="PK156" s="636"/>
      <c r="PL156" s="636"/>
      <c r="PM156" s="636"/>
      <c r="PN156" s="636"/>
      <c r="PO156" s="636"/>
      <c r="PP156" s="636"/>
      <c r="PQ156" s="636"/>
      <c r="PR156" s="636"/>
      <c r="PS156" s="636"/>
      <c r="PT156" s="636"/>
      <c r="PU156" s="636"/>
      <c r="PV156" s="636"/>
      <c r="PW156" s="636"/>
      <c r="PX156" s="636"/>
      <c r="PY156" s="636"/>
      <c r="PZ156" s="636"/>
      <c r="QA156" s="636"/>
      <c r="QB156" s="636"/>
      <c r="QC156" s="636"/>
      <c r="QD156" s="636"/>
      <c r="QE156" s="636"/>
      <c r="QF156" s="636"/>
      <c r="QG156" s="636"/>
      <c r="QH156" s="636"/>
      <c r="QI156" s="636"/>
      <c r="QJ156" s="636"/>
      <c r="QK156" s="636"/>
      <c r="QL156" s="636"/>
      <c r="QM156" s="636"/>
      <c r="QN156" s="636"/>
      <c r="QO156" s="636"/>
      <c r="QP156" s="636"/>
      <c r="QQ156" s="636"/>
      <c r="QR156" s="636"/>
      <c r="QS156" s="636"/>
      <c r="QT156" s="636"/>
      <c r="QU156" s="636"/>
      <c r="QV156" s="636"/>
      <c r="QW156" s="636"/>
      <c r="QX156" s="636"/>
      <c r="QY156" s="636"/>
      <c r="QZ156" s="636"/>
      <c r="RA156" s="636"/>
      <c r="RB156" s="636"/>
      <c r="RC156" s="636"/>
      <c r="RD156" s="636"/>
      <c r="RE156" s="636"/>
      <c r="RF156" s="636"/>
      <c r="RG156" s="636"/>
      <c r="RH156" s="636"/>
      <c r="RI156" s="636"/>
      <c r="RJ156" s="636"/>
      <c r="RK156" s="636"/>
      <c r="RL156" s="636"/>
      <c r="RM156" s="636"/>
      <c r="RN156" s="636"/>
      <c r="RO156" s="636"/>
      <c r="RP156" s="636"/>
      <c r="RQ156" s="636"/>
      <c r="RR156" s="636"/>
      <c r="RS156" s="636"/>
      <c r="RT156" s="636"/>
      <c r="RU156" s="636"/>
      <c r="RV156" s="636"/>
      <c r="RW156" s="636"/>
      <c r="RX156" s="636"/>
      <c r="RY156" s="636"/>
      <c r="RZ156" s="636"/>
      <c r="SA156" s="636"/>
      <c r="SB156" s="636"/>
      <c r="SC156" s="636"/>
      <c r="SD156" s="636"/>
      <c r="SE156" s="636"/>
      <c r="SF156" s="636"/>
      <c r="SG156" s="636"/>
      <c r="SH156" s="636"/>
      <c r="SI156" s="636"/>
      <c r="SJ156" s="636"/>
      <c r="SK156" s="636"/>
      <c r="SL156" s="636"/>
      <c r="SM156" s="636"/>
      <c r="SN156" s="636"/>
      <c r="SO156" s="636"/>
      <c r="SP156" s="636"/>
      <c r="SQ156" s="636"/>
      <c r="SR156" s="636"/>
      <c r="SS156" s="636"/>
      <c r="ST156" s="636"/>
      <c r="SU156" s="636"/>
      <c r="SV156" s="636"/>
      <c r="SW156" s="636"/>
      <c r="SX156" s="636"/>
      <c r="SY156" s="636"/>
      <c r="SZ156" s="636"/>
      <c r="TA156" s="636"/>
      <c r="TB156" s="636"/>
      <c r="TC156" s="636"/>
      <c r="TD156" s="636"/>
      <c r="TE156" s="636"/>
      <c r="TF156" s="636"/>
      <c r="TG156" s="636"/>
      <c r="TH156" s="636"/>
      <c r="TI156" s="636"/>
      <c r="TJ156" s="636"/>
      <c r="TK156" s="636"/>
      <c r="TL156" s="636"/>
      <c r="TM156" s="636"/>
      <c r="TN156" s="636"/>
      <c r="TO156" s="636"/>
      <c r="TP156" s="636"/>
      <c r="TQ156" s="636"/>
      <c r="TR156" s="636"/>
      <c r="TS156" s="636"/>
      <c r="TT156" s="636"/>
      <c r="TU156" s="636"/>
      <c r="TV156" s="636"/>
      <c r="TW156" s="636"/>
      <c r="TX156" s="636"/>
      <c r="TY156" s="636"/>
      <c r="TZ156" s="636"/>
      <c r="UA156" s="636"/>
      <c r="UB156" s="636"/>
      <c r="UC156" s="636"/>
      <c r="UD156" s="636"/>
      <c r="UE156" s="636"/>
      <c r="UF156" s="636"/>
      <c r="UG156" s="636"/>
      <c r="UH156" s="636"/>
      <c r="UI156" s="636"/>
      <c r="UJ156" s="636"/>
      <c r="UK156" s="636"/>
      <c r="UL156" s="636"/>
      <c r="UM156" s="636"/>
      <c r="UN156" s="636"/>
      <c r="UO156" s="636"/>
      <c r="UP156" s="636"/>
      <c r="UQ156" s="636"/>
      <c r="UR156" s="636"/>
      <c r="US156" s="636"/>
      <c r="UT156" s="636"/>
      <c r="UU156" s="636"/>
      <c r="UV156" s="636"/>
      <c r="UW156" s="636"/>
      <c r="UX156" s="636"/>
      <c r="UY156" s="636"/>
      <c r="UZ156" s="636"/>
      <c r="VA156" s="636"/>
      <c r="VB156" s="636"/>
      <c r="VC156" s="636"/>
      <c r="VD156" s="636"/>
      <c r="VE156" s="636"/>
      <c r="VF156" s="636"/>
      <c r="VG156" s="636"/>
      <c r="VH156" s="636"/>
      <c r="VI156" s="636"/>
      <c r="VJ156" s="636"/>
      <c r="VK156" s="636"/>
      <c r="VL156" s="636"/>
      <c r="VM156" s="636"/>
      <c r="VN156" s="636"/>
      <c r="VO156" s="636"/>
      <c r="VP156" s="636"/>
      <c r="VQ156" s="636"/>
      <c r="VR156" s="636"/>
      <c r="VS156" s="636"/>
      <c r="VT156" s="636"/>
      <c r="VU156" s="636"/>
      <c r="VV156" s="636"/>
      <c r="VW156" s="636"/>
      <c r="VX156" s="636"/>
      <c r="VY156" s="636"/>
      <c r="VZ156" s="636"/>
      <c r="WA156" s="636"/>
      <c r="WB156" s="636"/>
      <c r="WC156" s="636"/>
      <c r="WD156" s="636"/>
      <c r="WE156" s="636"/>
      <c r="WF156" s="636"/>
      <c r="WG156" s="636"/>
      <c r="WH156" s="636"/>
      <c r="WI156" s="636"/>
      <c r="WJ156" s="636"/>
      <c r="WK156" s="636"/>
      <c r="WL156" s="636"/>
      <c r="WM156" s="636"/>
      <c r="WN156" s="636"/>
      <c r="WO156" s="636"/>
      <c r="WP156" s="636"/>
      <c r="WQ156" s="636"/>
      <c r="WR156" s="636"/>
      <c r="WS156" s="636"/>
      <c r="WT156" s="636"/>
      <c r="WU156" s="636"/>
      <c r="WV156" s="636"/>
      <c r="WW156" s="636"/>
      <c r="WX156" s="636"/>
      <c r="WY156" s="636"/>
      <c r="WZ156" s="636"/>
      <c r="XA156" s="636"/>
      <c r="XB156" s="636"/>
      <c r="XC156" s="636"/>
      <c r="XD156" s="636"/>
      <c r="XE156" s="636"/>
      <c r="XF156" s="636"/>
      <c r="XG156" s="636"/>
      <c r="XH156" s="636"/>
      <c r="XI156" s="636"/>
      <c r="XJ156" s="636"/>
      <c r="XK156" s="636"/>
      <c r="XL156" s="636"/>
      <c r="XM156" s="636"/>
      <c r="XN156" s="636"/>
      <c r="XO156" s="636"/>
      <c r="XP156" s="636"/>
      <c r="XQ156" s="636"/>
      <c r="XR156" s="636"/>
      <c r="XS156" s="636"/>
      <c r="XT156" s="636"/>
      <c r="XU156" s="636"/>
      <c r="XV156" s="636"/>
      <c r="XW156" s="636"/>
      <c r="XX156" s="636"/>
      <c r="XY156" s="636"/>
      <c r="XZ156" s="636"/>
      <c r="YA156" s="636"/>
      <c r="YB156" s="636"/>
      <c r="YC156" s="636"/>
      <c r="YD156" s="636"/>
      <c r="YE156" s="636"/>
      <c r="YF156" s="636"/>
      <c r="YG156" s="636"/>
      <c r="YH156" s="636"/>
      <c r="YI156" s="636"/>
      <c r="YJ156" s="636"/>
      <c r="YK156" s="636"/>
      <c r="YL156" s="636"/>
      <c r="YM156" s="636"/>
      <c r="YN156" s="636"/>
      <c r="YO156" s="636"/>
      <c r="YP156" s="636"/>
      <c r="YQ156" s="636"/>
      <c r="YR156" s="636"/>
      <c r="YS156" s="636"/>
      <c r="YT156" s="636"/>
      <c r="YU156" s="636"/>
      <c r="YV156" s="636"/>
      <c r="YW156" s="636"/>
      <c r="YX156" s="636"/>
      <c r="YY156" s="636"/>
      <c r="YZ156" s="636"/>
      <c r="ZA156" s="636"/>
      <c r="ZB156" s="636"/>
      <c r="ZC156" s="636"/>
      <c r="ZD156" s="636"/>
      <c r="ZE156" s="636"/>
      <c r="ZF156" s="636"/>
      <c r="ZG156" s="636"/>
      <c r="ZH156" s="636"/>
      <c r="ZI156" s="636"/>
      <c r="ZJ156" s="636"/>
      <c r="ZK156" s="636"/>
      <c r="ZL156" s="636"/>
      <c r="ZM156" s="636"/>
      <c r="ZN156" s="636"/>
      <c r="ZO156" s="636"/>
      <c r="ZP156" s="636"/>
      <c r="ZQ156" s="636"/>
      <c r="ZR156" s="636"/>
      <c r="ZS156" s="636"/>
      <c r="ZT156" s="636"/>
      <c r="ZU156" s="636"/>
      <c r="ZV156" s="636"/>
      <c r="ZW156" s="636"/>
      <c r="ZX156" s="636"/>
      <c r="ZY156" s="636"/>
      <c r="ZZ156" s="636"/>
      <c r="AAA156" s="636"/>
      <c r="AAB156" s="636"/>
      <c r="AAC156" s="636"/>
      <c r="AAD156" s="636"/>
      <c r="AAE156" s="636"/>
      <c r="AAF156" s="636"/>
      <c r="AAG156" s="636"/>
      <c r="AAH156" s="636"/>
      <c r="AAI156" s="636"/>
      <c r="AAJ156" s="636"/>
      <c r="AAK156" s="636"/>
      <c r="AAL156" s="636"/>
      <c r="AAM156" s="636"/>
      <c r="AAN156" s="636"/>
      <c r="AAO156" s="636"/>
      <c r="AAP156" s="636"/>
      <c r="AAQ156" s="636"/>
      <c r="AAR156" s="636"/>
      <c r="AAS156" s="636"/>
      <c r="AAT156" s="636"/>
      <c r="AAU156" s="636"/>
      <c r="AAV156" s="636"/>
      <c r="AAW156" s="636"/>
      <c r="AAX156" s="636"/>
      <c r="AAY156" s="636"/>
      <c r="AAZ156" s="636"/>
      <c r="ABA156" s="636"/>
      <c r="ABB156" s="636"/>
      <c r="ABC156" s="636"/>
      <c r="ABD156" s="636"/>
      <c r="ABE156" s="636"/>
      <c r="ABF156" s="636"/>
      <c r="ABG156" s="636"/>
      <c r="ABH156" s="636"/>
      <c r="ABI156" s="636"/>
      <c r="ABJ156" s="636"/>
      <c r="ABK156" s="636"/>
      <c r="ABL156" s="636"/>
      <c r="ABM156" s="636"/>
      <c r="ABN156" s="636"/>
      <c r="ABO156" s="636"/>
      <c r="ABP156" s="636"/>
      <c r="ABQ156" s="636"/>
      <c r="ABR156" s="636"/>
      <c r="ABS156" s="636"/>
      <c r="ABT156" s="636"/>
      <c r="ABU156" s="636"/>
      <c r="ABV156" s="636"/>
      <c r="ABW156" s="636"/>
      <c r="ABX156" s="636"/>
      <c r="ABY156" s="636"/>
      <c r="ABZ156" s="636"/>
      <c r="ACA156" s="636"/>
      <c r="ACB156" s="636"/>
      <c r="ACC156" s="636"/>
      <c r="ACD156" s="636"/>
      <c r="ACE156" s="636"/>
      <c r="ACF156" s="636"/>
      <c r="ACG156" s="636"/>
      <c r="ACH156" s="636"/>
      <c r="ACI156" s="636"/>
      <c r="ACJ156" s="636"/>
      <c r="ACK156" s="636"/>
      <c r="ACL156" s="636"/>
      <c r="ACM156" s="636"/>
      <c r="ACN156" s="636"/>
      <c r="ACO156" s="636"/>
      <c r="ACP156" s="636"/>
      <c r="ACQ156" s="636"/>
      <c r="ACR156" s="636"/>
      <c r="ACS156" s="636"/>
      <c r="ACT156" s="636"/>
      <c r="ACU156" s="636"/>
      <c r="ACV156" s="636"/>
      <c r="ACW156" s="636"/>
      <c r="ACX156" s="636"/>
      <c r="ACY156" s="636"/>
      <c r="ACZ156" s="636"/>
      <c r="ADA156" s="636"/>
      <c r="ADB156" s="636"/>
      <c r="ADC156" s="636"/>
      <c r="ADD156" s="636"/>
      <c r="ADE156" s="636"/>
      <c r="ADF156" s="636"/>
      <c r="ADG156" s="636"/>
      <c r="ADH156" s="636"/>
      <c r="ADI156" s="636"/>
      <c r="ADJ156" s="636"/>
      <c r="ADK156" s="636"/>
      <c r="ADL156" s="636"/>
      <c r="ADM156" s="636"/>
      <c r="ADN156" s="636"/>
      <c r="ADO156" s="636"/>
      <c r="ADP156" s="636"/>
      <c r="ADQ156" s="636"/>
      <c r="ADR156" s="636"/>
      <c r="ADS156" s="636"/>
      <c r="ADT156" s="636"/>
      <c r="ADU156" s="636"/>
      <c r="ADV156" s="636"/>
      <c r="ADW156" s="636"/>
      <c r="ADX156" s="636"/>
      <c r="ADY156" s="636"/>
      <c r="ADZ156" s="636"/>
      <c r="AEA156" s="636"/>
      <c r="AEB156" s="636"/>
      <c r="AEC156" s="636"/>
      <c r="AED156" s="636"/>
      <c r="AEE156" s="636"/>
      <c r="AEF156" s="636"/>
      <c r="AEG156" s="636"/>
      <c r="AEH156" s="636"/>
      <c r="AEI156" s="636"/>
      <c r="AEJ156" s="636"/>
      <c r="AEK156" s="636"/>
      <c r="AEL156" s="636"/>
      <c r="AEM156" s="636"/>
      <c r="AEN156" s="636"/>
      <c r="AEO156" s="636"/>
      <c r="AEP156" s="636"/>
      <c r="AEQ156" s="636"/>
      <c r="AER156" s="636"/>
      <c r="AES156" s="636"/>
      <c r="AET156" s="636"/>
      <c r="AEU156" s="636"/>
      <c r="AEV156" s="636"/>
      <c r="AEW156" s="636"/>
      <c r="AEX156" s="636"/>
      <c r="AEY156" s="636"/>
      <c r="AEZ156" s="636"/>
      <c r="AFA156" s="636"/>
      <c r="AFB156" s="636"/>
      <c r="AFC156" s="636"/>
      <c r="AFD156" s="636"/>
      <c r="AFE156" s="636"/>
      <c r="AFF156" s="636"/>
      <c r="AFG156" s="636"/>
      <c r="AFH156" s="636"/>
      <c r="AFI156" s="636"/>
      <c r="AFJ156" s="636"/>
      <c r="AFK156" s="636"/>
      <c r="AFL156" s="636"/>
      <c r="AFM156" s="636"/>
      <c r="AFN156" s="636"/>
      <c r="AFO156" s="636"/>
      <c r="AFP156" s="636"/>
      <c r="AFQ156" s="636"/>
      <c r="AFR156" s="636"/>
      <c r="AFS156" s="636"/>
      <c r="AFT156" s="636"/>
      <c r="AFU156" s="636"/>
      <c r="AFV156" s="636"/>
      <c r="AFW156" s="636"/>
      <c r="AFX156" s="636"/>
      <c r="AFY156" s="636"/>
      <c r="AFZ156" s="636"/>
      <c r="AGA156" s="636"/>
      <c r="AGB156" s="636"/>
      <c r="AGC156" s="636"/>
      <c r="AGD156" s="636"/>
      <c r="AGE156" s="636"/>
      <c r="AGF156" s="636"/>
      <c r="AGG156" s="636"/>
      <c r="AGH156" s="636"/>
      <c r="AGI156" s="636"/>
      <c r="AGJ156" s="636"/>
      <c r="AGK156" s="636"/>
      <c r="AGL156" s="636"/>
      <c r="AGM156" s="636"/>
      <c r="AGN156" s="636"/>
      <c r="AGO156" s="636"/>
      <c r="AGP156" s="636"/>
      <c r="AGQ156" s="636"/>
      <c r="AGR156" s="636"/>
      <c r="AGS156" s="636"/>
      <c r="AGT156" s="636"/>
      <c r="AGU156" s="636"/>
      <c r="AGV156" s="636"/>
      <c r="AGW156" s="636"/>
      <c r="AGX156" s="636"/>
      <c r="AGY156" s="636"/>
      <c r="AGZ156" s="636"/>
      <c r="AHA156" s="636"/>
      <c r="AHB156" s="636"/>
      <c r="AHC156" s="636"/>
      <c r="AHD156" s="636"/>
      <c r="AHE156" s="636"/>
      <c r="AHF156" s="636"/>
      <c r="AHG156" s="636"/>
      <c r="AHH156" s="636"/>
      <c r="AHI156" s="636"/>
      <c r="AHJ156" s="636"/>
      <c r="AHK156" s="636"/>
      <c r="AHL156" s="636"/>
      <c r="AHM156" s="636"/>
      <c r="AHN156" s="636"/>
      <c r="AHO156" s="636"/>
      <c r="AHP156" s="636"/>
      <c r="AHQ156" s="636"/>
      <c r="AHR156" s="636"/>
      <c r="AHS156" s="636"/>
      <c r="AHT156" s="636"/>
      <c r="AHU156" s="636"/>
      <c r="AHV156" s="636"/>
      <c r="AHW156" s="636"/>
      <c r="AHX156" s="636"/>
      <c r="AHY156" s="636"/>
      <c r="AHZ156" s="636"/>
      <c r="AIA156" s="636"/>
      <c r="AIB156" s="636"/>
      <c r="AIC156" s="636"/>
      <c r="AID156" s="636"/>
      <c r="AIE156" s="636"/>
      <c r="AIF156" s="636"/>
      <c r="AIG156" s="636"/>
      <c r="AIH156" s="636"/>
      <c r="AII156" s="636"/>
      <c r="AIJ156" s="636"/>
      <c r="AIK156" s="636"/>
      <c r="AIL156" s="636"/>
      <c r="AIM156" s="636"/>
      <c r="AIN156" s="636"/>
      <c r="AIO156" s="636"/>
      <c r="AIP156" s="636"/>
      <c r="AIQ156" s="636"/>
      <c r="AIR156" s="636"/>
      <c r="AIS156" s="636"/>
      <c r="AIT156" s="636"/>
      <c r="AIU156" s="636"/>
      <c r="AIV156" s="636"/>
      <c r="AIW156" s="636"/>
      <c r="AIX156" s="636"/>
      <c r="AIY156" s="636"/>
      <c r="AIZ156" s="636"/>
      <c r="AJA156" s="636"/>
      <c r="AJB156" s="636"/>
      <c r="AJC156" s="636"/>
      <c r="AJD156" s="636"/>
      <c r="AJE156" s="636"/>
      <c r="AJF156" s="636"/>
      <c r="AJG156" s="636"/>
      <c r="AJH156" s="636"/>
      <c r="AJI156" s="636"/>
      <c r="AJJ156" s="636"/>
      <c r="AJK156" s="636"/>
      <c r="AJL156" s="636"/>
      <c r="AJM156" s="636"/>
      <c r="AJN156" s="636"/>
      <c r="AJO156" s="636"/>
      <c r="AJP156" s="636"/>
      <c r="AJQ156" s="636"/>
      <c r="AJR156" s="636"/>
      <c r="AJS156" s="636"/>
      <c r="AJT156" s="636"/>
      <c r="AJU156" s="636"/>
      <c r="AJV156" s="636"/>
      <c r="AJW156" s="636"/>
      <c r="AJX156" s="636"/>
      <c r="AJY156" s="636"/>
      <c r="AJZ156" s="636"/>
      <c r="AKA156" s="636"/>
      <c r="AKB156" s="636"/>
      <c r="AKC156" s="636"/>
      <c r="AKD156" s="636"/>
      <c r="AKE156" s="636"/>
      <c r="AKF156" s="636"/>
      <c r="AKG156" s="636"/>
      <c r="AKH156" s="636"/>
      <c r="AKI156" s="636"/>
      <c r="AKJ156" s="636"/>
      <c r="AKK156" s="636"/>
      <c r="AKL156" s="636"/>
      <c r="AKM156" s="636"/>
      <c r="AKN156" s="636"/>
      <c r="AKO156" s="636"/>
      <c r="AKP156" s="636"/>
      <c r="AKQ156" s="636"/>
      <c r="AKR156" s="636"/>
      <c r="AKS156" s="636"/>
      <c r="AKT156" s="636"/>
      <c r="AKU156" s="636"/>
      <c r="AKV156" s="636"/>
      <c r="AKW156" s="636"/>
      <c r="AKX156" s="636"/>
      <c r="AKY156" s="636"/>
      <c r="AKZ156" s="636"/>
      <c r="ALA156" s="636"/>
      <c r="ALB156" s="636"/>
      <c r="ALC156" s="636"/>
      <c r="ALD156" s="636"/>
      <c r="ALE156" s="636"/>
      <c r="ALF156" s="636"/>
      <c r="ALG156" s="636"/>
      <c r="ALH156" s="636"/>
      <c r="ALI156" s="636"/>
      <c r="ALJ156" s="636"/>
      <c r="ALK156" s="636"/>
      <c r="ALL156" s="636"/>
      <c r="ALM156" s="636"/>
      <c r="ALN156" s="636"/>
      <c r="ALO156" s="636"/>
      <c r="ALP156" s="636"/>
      <c r="ALQ156" s="636"/>
      <c r="ALR156" s="636"/>
      <c r="ALS156" s="636"/>
      <c r="ALT156" s="636"/>
      <c r="ALU156" s="636"/>
      <c r="ALV156" s="636"/>
      <c r="ALW156" s="636"/>
      <c r="ALX156" s="636"/>
      <c r="ALY156" s="636"/>
      <c r="ALZ156" s="636"/>
      <c r="AMA156" s="636"/>
      <c r="AMB156" s="636"/>
      <c r="AMC156" s="636"/>
      <c r="AMD156" s="636"/>
      <c r="AME156" s="636"/>
      <c r="AMF156" s="636"/>
      <c r="AMG156" s="641"/>
      <c r="AMH156" s="641"/>
    </row>
    <row r="157" spans="1:1022" ht="15.75" customHeight="1">
      <c r="A157" s="640"/>
      <c r="B157" s="618"/>
      <c r="C157" s="618"/>
      <c r="D157" s="618"/>
      <c r="E157" s="526" t="s">
        <v>432</v>
      </c>
      <c r="F157" s="526" t="s">
        <v>433</v>
      </c>
      <c r="G157" s="619"/>
      <c r="H157" s="620"/>
      <c r="I157" s="620"/>
      <c r="J157" s="620"/>
      <c r="K157" s="636"/>
      <c r="L157" s="636"/>
      <c r="M157" s="636"/>
      <c r="N157" s="636"/>
      <c r="O157" s="636"/>
      <c r="P157" s="636"/>
      <c r="Q157" s="636"/>
      <c r="R157" s="636"/>
      <c r="S157" s="636"/>
      <c r="T157" s="636"/>
      <c r="U157" s="636"/>
      <c r="V157" s="636"/>
      <c r="W157" s="636"/>
      <c r="X157" s="636"/>
      <c r="Y157" s="636"/>
      <c r="Z157" s="636"/>
      <c r="AA157" s="636"/>
      <c r="AB157" s="636"/>
      <c r="AC157" s="636"/>
      <c r="AD157" s="636"/>
      <c r="AE157" s="636"/>
      <c r="AF157" s="636"/>
      <c r="AG157" s="636"/>
      <c r="AH157" s="636"/>
      <c r="AI157" s="636"/>
      <c r="AJ157" s="636"/>
      <c r="AK157" s="636"/>
      <c r="AL157" s="636"/>
      <c r="AM157" s="636"/>
      <c r="AN157" s="636"/>
      <c r="AO157" s="636"/>
      <c r="AP157" s="636"/>
      <c r="AQ157" s="636"/>
      <c r="AR157" s="636"/>
      <c r="AS157" s="636"/>
      <c r="AT157" s="636"/>
      <c r="AU157" s="636"/>
      <c r="AV157" s="636"/>
      <c r="AW157" s="636"/>
      <c r="AX157" s="636"/>
      <c r="AY157" s="636"/>
      <c r="AZ157" s="636"/>
      <c r="BA157" s="636"/>
      <c r="BB157" s="636"/>
      <c r="BC157" s="636"/>
      <c r="BD157" s="636"/>
      <c r="BE157" s="636"/>
      <c r="BF157" s="636"/>
      <c r="BG157" s="636"/>
      <c r="BH157" s="636"/>
      <c r="BI157" s="636"/>
      <c r="BJ157" s="636"/>
      <c r="BK157" s="636"/>
      <c r="BL157" s="636"/>
      <c r="BM157" s="636"/>
      <c r="BN157" s="636"/>
      <c r="BO157" s="636"/>
      <c r="BP157" s="636"/>
      <c r="BQ157" s="636"/>
      <c r="BR157" s="636"/>
      <c r="BS157" s="636"/>
      <c r="BT157" s="636"/>
      <c r="BU157" s="636"/>
      <c r="BV157" s="636"/>
      <c r="BW157" s="636"/>
      <c r="BX157" s="636"/>
      <c r="BY157" s="636"/>
      <c r="BZ157" s="636"/>
      <c r="CA157" s="636"/>
      <c r="CB157" s="636"/>
      <c r="CC157" s="636"/>
      <c r="CD157" s="636"/>
      <c r="CE157" s="636"/>
      <c r="CF157" s="636"/>
      <c r="CG157" s="636"/>
      <c r="CH157" s="636"/>
      <c r="CI157" s="636"/>
      <c r="CJ157" s="636"/>
      <c r="CK157" s="636"/>
      <c r="CL157" s="636"/>
      <c r="CM157" s="636"/>
      <c r="CN157" s="636"/>
      <c r="CO157" s="636"/>
      <c r="CP157" s="636"/>
      <c r="CQ157" s="636"/>
      <c r="CR157" s="636"/>
      <c r="CS157" s="636"/>
      <c r="CT157" s="636"/>
      <c r="CU157" s="636"/>
      <c r="CV157" s="636"/>
      <c r="CW157" s="636"/>
      <c r="CX157" s="636"/>
      <c r="CY157" s="636"/>
      <c r="CZ157" s="636"/>
      <c r="DA157" s="636"/>
      <c r="DB157" s="636"/>
      <c r="DC157" s="636"/>
      <c r="DD157" s="636"/>
      <c r="DE157" s="636"/>
      <c r="DF157" s="636"/>
      <c r="DG157" s="636"/>
      <c r="DH157" s="636"/>
      <c r="DI157" s="636"/>
      <c r="DJ157" s="636"/>
      <c r="DK157" s="636"/>
      <c r="DL157" s="636"/>
      <c r="DM157" s="636"/>
      <c r="DN157" s="636"/>
      <c r="DO157" s="636"/>
      <c r="DP157" s="636"/>
      <c r="DQ157" s="636"/>
      <c r="DR157" s="636"/>
      <c r="DS157" s="636"/>
      <c r="DT157" s="636"/>
      <c r="DU157" s="636"/>
      <c r="DV157" s="636"/>
      <c r="DW157" s="636"/>
      <c r="DX157" s="636"/>
      <c r="DY157" s="636"/>
      <c r="DZ157" s="636"/>
      <c r="EA157" s="636"/>
      <c r="EB157" s="636"/>
      <c r="EC157" s="636"/>
      <c r="ED157" s="636"/>
      <c r="EE157" s="636"/>
      <c r="EF157" s="636"/>
      <c r="EG157" s="636"/>
      <c r="EH157" s="636"/>
      <c r="EI157" s="636"/>
      <c r="EJ157" s="636"/>
      <c r="EK157" s="636"/>
      <c r="EL157" s="636"/>
      <c r="EM157" s="636"/>
      <c r="EN157" s="636"/>
      <c r="EO157" s="636"/>
      <c r="EP157" s="636"/>
      <c r="EQ157" s="636"/>
      <c r="ER157" s="636"/>
      <c r="ES157" s="636"/>
      <c r="ET157" s="636"/>
      <c r="EU157" s="636"/>
      <c r="EV157" s="636"/>
      <c r="EW157" s="636"/>
      <c r="EX157" s="636"/>
      <c r="EY157" s="636"/>
      <c r="EZ157" s="636"/>
      <c r="FA157" s="636"/>
      <c r="FB157" s="636"/>
      <c r="FC157" s="636"/>
      <c r="FD157" s="636"/>
      <c r="FE157" s="636"/>
      <c r="FF157" s="636"/>
      <c r="FG157" s="636"/>
      <c r="FH157" s="636"/>
      <c r="FI157" s="636"/>
      <c r="FJ157" s="636"/>
      <c r="FK157" s="636"/>
      <c r="FL157" s="636"/>
      <c r="FM157" s="636"/>
      <c r="FN157" s="636"/>
      <c r="FO157" s="636"/>
      <c r="FP157" s="636"/>
      <c r="FQ157" s="636"/>
      <c r="FR157" s="636"/>
      <c r="FS157" s="636"/>
      <c r="FT157" s="636"/>
      <c r="FU157" s="636"/>
      <c r="FV157" s="636"/>
      <c r="FW157" s="636"/>
      <c r="FX157" s="636"/>
      <c r="FY157" s="636"/>
      <c r="FZ157" s="636"/>
      <c r="GA157" s="636"/>
      <c r="GB157" s="636"/>
      <c r="GC157" s="636"/>
      <c r="GD157" s="636"/>
      <c r="GE157" s="636"/>
      <c r="GF157" s="636"/>
      <c r="GG157" s="636"/>
      <c r="GH157" s="636"/>
      <c r="GI157" s="636"/>
      <c r="GJ157" s="636"/>
      <c r="GK157" s="636"/>
      <c r="GL157" s="636"/>
      <c r="GM157" s="636"/>
      <c r="GN157" s="636"/>
      <c r="GO157" s="636"/>
      <c r="GP157" s="636"/>
      <c r="GQ157" s="636"/>
      <c r="GR157" s="636"/>
      <c r="GS157" s="636"/>
      <c r="GT157" s="636"/>
      <c r="GU157" s="636"/>
      <c r="GV157" s="636"/>
      <c r="GW157" s="636"/>
      <c r="GX157" s="636"/>
      <c r="GY157" s="636"/>
      <c r="GZ157" s="636"/>
      <c r="HA157" s="636"/>
      <c r="HB157" s="636"/>
      <c r="HC157" s="636"/>
      <c r="HD157" s="636"/>
      <c r="HE157" s="636"/>
      <c r="HF157" s="636"/>
      <c r="HG157" s="636"/>
      <c r="HH157" s="636"/>
      <c r="HI157" s="636"/>
      <c r="HJ157" s="636"/>
      <c r="HK157" s="636"/>
      <c r="HL157" s="636"/>
      <c r="HM157" s="636"/>
      <c r="HN157" s="636"/>
      <c r="HO157" s="636"/>
      <c r="HP157" s="636"/>
      <c r="HQ157" s="636"/>
      <c r="HR157" s="636"/>
      <c r="HS157" s="636"/>
      <c r="HT157" s="636"/>
      <c r="HU157" s="636"/>
      <c r="HV157" s="636"/>
      <c r="HW157" s="636"/>
      <c r="HX157" s="636"/>
      <c r="HY157" s="636"/>
      <c r="HZ157" s="636"/>
      <c r="IA157" s="636"/>
      <c r="IB157" s="636"/>
      <c r="IC157" s="636"/>
      <c r="ID157" s="636"/>
      <c r="IE157" s="636"/>
      <c r="IF157" s="636"/>
      <c r="IG157" s="636"/>
      <c r="IH157" s="636"/>
      <c r="II157" s="636"/>
      <c r="IJ157" s="636"/>
      <c r="IK157" s="636"/>
      <c r="IL157" s="636"/>
      <c r="IM157" s="636"/>
      <c r="IN157" s="636"/>
      <c r="IO157" s="636"/>
      <c r="IP157" s="636"/>
      <c r="IQ157" s="636"/>
      <c r="IR157" s="636"/>
      <c r="IS157" s="636"/>
      <c r="IT157" s="636"/>
      <c r="IU157" s="636"/>
      <c r="IV157" s="636"/>
      <c r="IW157" s="636"/>
      <c r="IX157" s="636"/>
      <c r="IY157" s="636"/>
      <c r="IZ157" s="636"/>
      <c r="JA157" s="636"/>
      <c r="JB157" s="636"/>
      <c r="JC157" s="636"/>
      <c r="JD157" s="636"/>
      <c r="JE157" s="636"/>
      <c r="JF157" s="636"/>
      <c r="JG157" s="636"/>
      <c r="JH157" s="636"/>
      <c r="JI157" s="636"/>
      <c r="JJ157" s="636"/>
      <c r="JK157" s="636"/>
      <c r="JL157" s="636"/>
      <c r="JM157" s="636"/>
      <c r="JN157" s="636"/>
      <c r="JO157" s="636"/>
      <c r="JP157" s="636"/>
      <c r="JQ157" s="636"/>
      <c r="JR157" s="636"/>
      <c r="JS157" s="636"/>
      <c r="JT157" s="636"/>
      <c r="JU157" s="636"/>
      <c r="JV157" s="636"/>
      <c r="JW157" s="636"/>
      <c r="JX157" s="636"/>
      <c r="JY157" s="636"/>
      <c r="JZ157" s="636"/>
      <c r="KA157" s="636"/>
      <c r="KB157" s="636"/>
      <c r="KC157" s="636"/>
      <c r="KD157" s="636"/>
      <c r="KE157" s="636"/>
      <c r="KF157" s="636"/>
      <c r="KG157" s="636"/>
      <c r="KH157" s="636"/>
      <c r="KI157" s="636"/>
      <c r="KJ157" s="636"/>
      <c r="KK157" s="636"/>
      <c r="KL157" s="636"/>
      <c r="KM157" s="636"/>
      <c r="KN157" s="636"/>
      <c r="KO157" s="636"/>
      <c r="KP157" s="636"/>
      <c r="KQ157" s="636"/>
      <c r="KR157" s="636"/>
      <c r="KS157" s="636"/>
      <c r="KT157" s="636"/>
      <c r="KU157" s="636"/>
      <c r="KV157" s="636"/>
      <c r="KW157" s="636"/>
      <c r="KX157" s="636"/>
      <c r="KY157" s="636"/>
      <c r="KZ157" s="636"/>
      <c r="LA157" s="636"/>
      <c r="LB157" s="636"/>
      <c r="LC157" s="636"/>
      <c r="LD157" s="636"/>
      <c r="LE157" s="636"/>
      <c r="LF157" s="636"/>
      <c r="LG157" s="636"/>
      <c r="LH157" s="636"/>
      <c r="LI157" s="636"/>
      <c r="LJ157" s="636"/>
      <c r="LK157" s="636"/>
      <c r="LL157" s="636"/>
      <c r="LM157" s="636"/>
      <c r="LN157" s="636"/>
      <c r="LO157" s="636"/>
      <c r="LP157" s="636"/>
      <c r="LQ157" s="636"/>
      <c r="LR157" s="636"/>
      <c r="LS157" s="636"/>
      <c r="LT157" s="636"/>
      <c r="LU157" s="636"/>
      <c r="LV157" s="636"/>
      <c r="LW157" s="636"/>
      <c r="LX157" s="636"/>
      <c r="LY157" s="636"/>
      <c r="LZ157" s="636"/>
      <c r="MA157" s="636"/>
      <c r="MB157" s="636"/>
      <c r="MC157" s="636"/>
      <c r="MD157" s="636"/>
      <c r="ME157" s="636"/>
      <c r="MF157" s="636"/>
      <c r="MG157" s="636"/>
      <c r="MH157" s="636"/>
      <c r="MI157" s="636"/>
      <c r="MJ157" s="636"/>
      <c r="MK157" s="636"/>
      <c r="ML157" s="636"/>
      <c r="MM157" s="636"/>
      <c r="MN157" s="636"/>
      <c r="MO157" s="636"/>
      <c r="MP157" s="636"/>
      <c r="MQ157" s="636"/>
      <c r="MR157" s="636"/>
      <c r="MS157" s="636"/>
      <c r="MT157" s="636"/>
      <c r="MU157" s="636"/>
      <c r="MV157" s="636"/>
      <c r="MW157" s="636"/>
      <c r="MX157" s="636"/>
      <c r="MY157" s="636"/>
      <c r="MZ157" s="636"/>
      <c r="NA157" s="636"/>
      <c r="NB157" s="636"/>
      <c r="NC157" s="636"/>
      <c r="ND157" s="636"/>
      <c r="NE157" s="636"/>
      <c r="NF157" s="636"/>
      <c r="NG157" s="636"/>
      <c r="NH157" s="636"/>
      <c r="NI157" s="636"/>
      <c r="NJ157" s="636"/>
      <c r="NK157" s="636"/>
      <c r="NL157" s="636"/>
      <c r="NM157" s="636"/>
      <c r="NN157" s="636"/>
      <c r="NO157" s="636"/>
      <c r="NP157" s="636"/>
      <c r="NQ157" s="636"/>
      <c r="NR157" s="636"/>
      <c r="NS157" s="636"/>
      <c r="NT157" s="636"/>
      <c r="NU157" s="636"/>
      <c r="NV157" s="636"/>
      <c r="NW157" s="636"/>
      <c r="NX157" s="636"/>
      <c r="NY157" s="636"/>
      <c r="NZ157" s="636"/>
      <c r="OA157" s="636"/>
      <c r="OB157" s="636"/>
      <c r="OC157" s="636"/>
      <c r="OD157" s="636"/>
      <c r="OE157" s="636"/>
      <c r="OF157" s="636"/>
      <c r="OG157" s="636"/>
      <c r="OH157" s="636"/>
      <c r="OI157" s="636"/>
      <c r="OJ157" s="636"/>
      <c r="OK157" s="636"/>
      <c r="OL157" s="636"/>
      <c r="OM157" s="636"/>
      <c r="ON157" s="636"/>
      <c r="OO157" s="636"/>
      <c r="OP157" s="636"/>
      <c r="OQ157" s="636"/>
      <c r="OR157" s="636"/>
      <c r="OS157" s="636"/>
      <c r="OT157" s="636"/>
      <c r="OU157" s="636"/>
      <c r="OV157" s="636"/>
      <c r="OW157" s="636"/>
      <c r="OX157" s="636"/>
      <c r="OY157" s="636"/>
      <c r="OZ157" s="636"/>
      <c r="PA157" s="636"/>
      <c r="PB157" s="636"/>
      <c r="PC157" s="636"/>
      <c r="PD157" s="636"/>
      <c r="PE157" s="636"/>
      <c r="PF157" s="636"/>
      <c r="PG157" s="636"/>
      <c r="PH157" s="636"/>
      <c r="PI157" s="636"/>
      <c r="PJ157" s="636"/>
      <c r="PK157" s="636"/>
      <c r="PL157" s="636"/>
      <c r="PM157" s="636"/>
      <c r="PN157" s="636"/>
      <c r="PO157" s="636"/>
      <c r="PP157" s="636"/>
      <c r="PQ157" s="636"/>
      <c r="PR157" s="636"/>
      <c r="PS157" s="636"/>
      <c r="PT157" s="636"/>
      <c r="PU157" s="636"/>
      <c r="PV157" s="636"/>
      <c r="PW157" s="636"/>
      <c r="PX157" s="636"/>
      <c r="PY157" s="636"/>
      <c r="PZ157" s="636"/>
      <c r="QA157" s="636"/>
      <c r="QB157" s="636"/>
      <c r="QC157" s="636"/>
      <c r="QD157" s="636"/>
      <c r="QE157" s="636"/>
      <c r="QF157" s="636"/>
      <c r="QG157" s="636"/>
      <c r="QH157" s="636"/>
      <c r="QI157" s="636"/>
      <c r="QJ157" s="636"/>
      <c r="QK157" s="636"/>
      <c r="QL157" s="636"/>
      <c r="QM157" s="636"/>
      <c r="QN157" s="636"/>
      <c r="QO157" s="636"/>
      <c r="QP157" s="636"/>
      <c r="QQ157" s="636"/>
      <c r="QR157" s="636"/>
      <c r="QS157" s="636"/>
      <c r="QT157" s="636"/>
      <c r="QU157" s="636"/>
      <c r="QV157" s="636"/>
      <c r="QW157" s="636"/>
      <c r="QX157" s="636"/>
      <c r="QY157" s="636"/>
      <c r="QZ157" s="636"/>
      <c r="RA157" s="636"/>
      <c r="RB157" s="636"/>
      <c r="RC157" s="636"/>
      <c r="RD157" s="636"/>
      <c r="RE157" s="636"/>
      <c r="RF157" s="636"/>
      <c r="RG157" s="636"/>
      <c r="RH157" s="636"/>
      <c r="RI157" s="636"/>
      <c r="RJ157" s="636"/>
      <c r="RK157" s="636"/>
      <c r="RL157" s="636"/>
      <c r="RM157" s="636"/>
      <c r="RN157" s="636"/>
      <c r="RO157" s="636"/>
      <c r="RP157" s="636"/>
      <c r="RQ157" s="636"/>
      <c r="RR157" s="636"/>
      <c r="RS157" s="636"/>
      <c r="RT157" s="636"/>
      <c r="RU157" s="636"/>
      <c r="RV157" s="636"/>
      <c r="RW157" s="636"/>
      <c r="RX157" s="636"/>
      <c r="RY157" s="636"/>
      <c r="RZ157" s="636"/>
      <c r="SA157" s="636"/>
      <c r="SB157" s="636"/>
      <c r="SC157" s="636"/>
      <c r="SD157" s="636"/>
      <c r="SE157" s="636"/>
      <c r="SF157" s="636"/>
      <c r="SG157" s="636"/>
      <c r="SH157" s="636"/>
      <c r="SI157" s="636"/>
      <c r="SJ157" s="636"/>
      <c r="SK157" s="636"/>
      <c r="SL157" s="636"/>
      <c r="SM157" s="636"/>
      <c r="SN157" s="636"/>
      <c r="SO157" s="636"/>
      <c r="SP157" s="636"/>
      <c r="SQ157" s="636"/>
      <c r="SR157" s="636"/>
      <c r="SS157" s="636"/>
      <c r="ST157" s="636"/>
      <c r="SU157" s="636"/>
      <c r="SV157" s="636"/>
      <c r="SW157" s="636"/>
      <c r="SX157" s="636"/>
      <c r="SY157" s="636"/>
      <c r="SZ157" s="636"/>
      <c r="TA157" s="636"/>
      <c r="TB157" s="636"/>
      <c r="TC157" s="636"/>
      <c r="TD157" s="636"/>
      <c r="TE157" s="636"/>
      <c r="TF157" s="636"/>
      <c r="TG157" s="636"/>
      <c r="TH157" s="636"/>
      <c r="TI157" s="636"/>
      <c r="TJ157" s="636"/>
      <c r="TK157" s="636"/>
      <c r="TL157" s="636"/>
      <c r="TM157" s="636"/>
      <c r="TN157" s="636"/>
      <c r="TO157" s="636"/>
      <c r="TP157" s="636"/>
      <c r="TQ157" s="636"/>
      <c r="TR157" s="636"/>
      <c r="TS157" s="636"/>
      <c r="TT157" s="636"/>
      <c r="TU157" s="636"/>
      <c r="TV157" s="636"/>
      <c r="TW157" s="636"/>
      <c r="TX157" s="636"/>
      <c r="TY157" s="636"/>
      <c r="TZ157" s="636"/>
      <c r="UA157" s="636"/>
      <c r="UB157" s="636"/>
      <c r="UC157" s="636"/>
      <c r="UD157" s="636"/>
      <c r="UE157" s="636"/>
      <c r="UF157" s="636"/>
      <c r="UG157" s="636"/>
      <c r="UH157" s="636"/>
      <c r="UI157" s="636"/>
      <c r="UJ157" s="636"/>
      <c r="UK157" s="636"/>
      <c r="UL157" s="636"/>
      <c r="UM157" s="636"/>
      <c r="UN157" s="636"/>
      <c r="UO157" s="636"/>
      <c r="UP157" s="636"/>
      <c r="UQ157" s="636"/>
      <c r="UR157" s="636"/>
      <c r="US157" s="636"/>
      <c r="UT157" s="636"/>
      <c r="UU157" s="636"/>
      <c r="UV157" s="636"/>
      <c r="UW157" s="636"/>
      <c r="UX157" s="636"/>
      <c r="UY157" s="636"/>
      <c r="UZ157" s="636"/>
      <c r="VA157" s="636"/>
      <c r="VB157" s="636"/>
      <c r="VC157" s="636"/>
      <c r="VD157" s="636"/>
      <c r="VE157" s="636"/>
      <c r="VF157" s="636"/>
      <c r="VG157" s="636"/>
      <c r="VH157" s="636"/>
      <c r="VI157" s="636"/>
      <c r="VJ157" s="636"/>
      <c r="VK157" s="636"/>
      <c r="VL157" s="636"/>
      <c r="VM157" s="636"/>
      <c r="VN157" s="636"/>
      <c r="VO157" s="636"/>
      <c r="VP157" s="636"/>
      <c r="VQ157" s="636"/>
      <c r="VR157" s="636"/>
      <c r="VS157" s="636"/>
      <c r="VT157" s="636"/>
      <c r="VU157" s="636"/>
      <c r="VV157" s="636"/>
      <c r="VW157" s="636"/>
      <c r="VX157" s="636"/>
      <c r="VY157" s="636"/>
      <c r="VZ157" s="636"/>
      <c r="WA157" s="636"/>
      <c r="WB157" s="636"/>
      <c r="WC157" s="636"/>
      <c r="WD157" s="636"/>
      <c r="WE157" s="636"/>
      <c r="WF157" s="636"/>
      <c r="WG157" s="636"/>
      <c r="WH157" s="636"/>
      <c r="WI157" s="636"/>
      <c r="WJ157" s="636"/>
      <c r="WK157" s="636"/>
      <c r="WL157" s="636"/>
      <c r="WM157" s="636"/>
      <c r="WN157" s="636"/>
      <c r="WO157" s="636"/>
      <c r="WP157" s="636"/>
      <c r="WQ157" s="636"/>
      <c r="WR157" s="636"/>
      <c r="WS157" s="636"/>
      <c r="WT157" s="636"/>
      <c r="WU157" s="636"/>
      <c r="WV157" s="636"/>
      <c r="WW157" s="636"/>
      <c r="WX157" s="636"/>
      <c r="WY157" s="636"/>
      <c r="WZ157" s="636"/>
      <c r="XA157" s="636"/>
      <c r="XB157" s="636"/>
      <c r="XC157" s="636"/>
      <c r="XD157" s="636"/>
      <c r="XE157" s="636"/>
      <c r="XF157" s="636"/>
      <c r="XG157" s="636"/>
      <c r="XH157" s="636"/>
      <c r="XI157" s="636"/>
      <c r="XJ157" s="636"/>
      <c r="XK157" s="636"/>
      <c r="XL157" s="636"/>
      <c r="XM157" s="636"/>
      <c r="XN157" s="636"/>
      <c r="XO157" s="636"/>
      <c r="XP157" s="636"/>
      <c r="XQ157" s="636"/>
      <c r="XR157" s="636"/>
      <c r="XS157" s="636"/>
      <c r="XT157" s="636"/>
      <c r="XU157" s="636"/>
      <c r="XV157" s="636"/>
      <c r="XW157" s="636"/>
      <c r="XX157" s="636"/>
      <c r="XY157" s="636"/>
      <c r="XZ157" s="636"/>
      <c r="YA157" s="636"/>
      <c r="YB157" s="636"/>
      <c r="YC157" s="636"/>
      <c r="YD157" s="636"/>
      <c r="YE157" s="636"/>
      <c r="YF157" s="636"/>
      <c r="YG157" s="636"/>
      <c r="YH157" s="636"/>
      <c r="YI157" s="636"/>
      <c r="YJ157" s="636"/>
      <c r="YK157" s="636"/>
      <c r="YL157" s="636"/>
      <c r="YM157" s="636"/>
      <c r="YN157" s="636"/>
      <c r="YO157" s="636"/>
      <c r="YP157" s="636"/>
      <c r="YQ157" s="636"/>
      <c r="YR157" s="636"/>
      <c r="YS157" s="636"/>
      <c r="YT157" s="636"/>
      <c r="YU157" s="636"/>
      <c r="YV157" s="636"/>
      <c r="YW157" s="636"/>
      <c r="YX157" s="636"/>
      <c r="YY157" s="636"/>
      <c r="YZ157" s="636"/>
      <c r="ZA157" s="636"/>
      <c r="ZB157" s="636"/>
      <c r="ZC157" s="636"/>
      <c r="ZD157" s="636"/>
      <c r="ZE157" s="636"/>
      <c r="ZF157" s="636"/>
      <c r="ZG157" s="636"/>
      <c r="ZH157" s="636"/>
      <c r="ZI157" s="636"/>
      <c r="ZJ157" s="636"/>
      <c r="ZK157" s="636"/>
      <c r="ZL157" s="636"/>
      <c r="ZM157" s="636"/>
      <c r="ZN157" s="636"/>
      <c r="ZO157" s="636"/>
      <c r="ZP157" s="636"/>
      <c r="ZQ157" s="636"/>
      <c r="ZR157" s="636"/>
      <c r="ZS157" s="636"/>
      <c r="ZT157" s="636"/>
      <c r="ZU157" s="636"/>
      <c r="ZV157" s="636"/>
      <c r="ZW157" s="636"/>
      <c r="ZX157" s="636"/>
      <c r="ZY157" s="636"/>
      <c r="ZZ157" s="636"/>
      <c r="AAA157" s="636"/>
      <c r="AAB157" s="636"/>
      <c r="AAC157" s="636"/>
      <c r="AAD157" s="636"/>
      <c r="AAE157" s="636"/>
      <c r="AAF157" s="636"/>
      <c r="AAG157" s="636"/>
      <c r="AAH157" s="636"/>
      <c r="AAI157" s="636"/>
      <c r="AAJ157" s="636"/>
      <c r="AAK157" s="636"/>
      <c r="AAL157" s="636"/>
      <c r="AAM157" s="636"/>
      <c r="AAN157" s="636"/>
      <c r="AAO157" s="636"/>
      <c r="AAP157" s="636"/>
      <c r="AAQ157" s="636"/>
      <c r="AAR157" s="636"/>
      <c r="AAS157" s="636"/>
      <c r="AAT157" s="636"/>
      <c r="AAU157" s="636"/>
      <c r="AAV157" s="636"/>
      <c r="AAW157" s="636"/>
      <c r="AAX157" s="636"/>
      <c r="AAY157" s="636"/>
      <c r="AAZ157" s="636"/>
      <c r="ABA157" s="636"/>
      <c r="ABB157" s="636"/>
      <c r="ABC157" s="636"/>
      <c r="ABD157" s="636"/>
      <c r="ABE157" s="636"/>
      <c r="ABF157" s="636"/>
      <c r="ABG157" s="636"/>
      <c r="ABH157" s="636"/>
      <c r="ABI157" s="636"/>
      <c r="ABJ157" s="636"/>
      <c r="ABK157" s="636"/>
      <c r="ABL157" s="636"/>
      <c r="ABM157" s="636"/>
      <c r="ABN157" s="636"/>
      <c r="ABO157" s="636"/>
      <c r="ABP157" s="636"/>
      <c r="ABQ157" s="636"/>
      <c r="ABR157" s="636"/>
      <c r="ABS157" s="636"/>
      <c r="ABT157" s="636"/>
      <c r="ABU157" s="636"/>
      <c r="ABV157" s="636"/>
      <c r="ABW157" s="636"/>
      <c r="ABX157" s="636"/>
      <c r="ABY157" s="636"/>
      <c r="ABZ157" s="636"/>
      <c r="ACA157" s="636"/>
      <c r="ACB157" s="636"/>
      <c r="ACC157" s="636"/>
      <c r="ACD157" s="636"/>
      <c r="ACE157" s="636"/>
      <c r="ACF157" s="636"/>
      <c r="ACG157" s="636"/>
      <c r="ACH157" s="636"/>
      <c r="ACI157" s="636"/>
      <c r="ACJ157" s="636"/>
      <c r="ACK157" s="636"/>
      <c r="ACL157" s="636"/>
      <c r="ACM157" s="636"/>
      <c r="ACN157" s="636"/>
      <c r="ACO157" s="636"/>
      <c r="ACP157" s="636"/>
      <c r="ACQ157" s="636"/>
      <c r="ACR157" s="636"/>
      <c r="ACS157" s="636"/>
      <c r="ACT157" s="636"/>
      <c r="ACU157" s="636"/>
      <c r="ACV157" s="636"/>
      <c r="ACW157" s="636"/>
      <c r="ACX157" s="636"/>
      <c r="ACY157" s="636"/>
      <c r="ACZ157" s="636"/>
      <c r="ADA157" s="636"/>
      <c r="ADB157" s="636"/>
      <c r="ADC157" s="636"/>
      <c r="ADD157" s="636"/>
      <c r="ADE157" s="636"/>
      <c r="ADF157" s="636"/>
      <c r="ADG157" s="636"/>
      <c r="ADH157" s="636"/>
      <c r="ADI157" s="636"/>
      <c r="ADJ157" s="636"/>
      <c r="ADK157" s="636"/>
      <c r="ADL157" s="636"/>
      <c r="ADM157" s="636"/>
      <c r="ADN157" s="636"/>
      <c r="ADO157" s="636"/>
      <c r="ADP157" s="636"/>
      <c r="ADQ157" s="636"/>
      <c r="ADR157" s="636"/>
      <c r="ADS157" s="636"/>
      <c r="ADT157" s="636"/>
      <c r="ADU157" s="636"/>
      <c r="ADV157" s="636"/>
      <c r="ADW157" s="636"/>
      <c r="ADX157" s="636"/>
      <c r="ADY157" s="636"/>
      <c r="ADZ157" s="636"/>
      <c r="AEA157" s="636"/>
      <c r="AEB157" s="636"/>
      <c r="AEC157" s="636"/>
      <c r="AED157" s="636"/>
      <c r="AEE157" s="636"/>
      <c r="AEF157" s="636"/>
      <c r="AEG157" s="636"/>
      <c r="AEH157" s="636"/>
      <c r="AEI157" s="636"/>
      <c r="AEJ157" s="636"/>
      <c r="AEK157" s="636"/>
      <c r="AEL157" s="636"/>
      <c r="AEM157" s="636"/>
      <c r="AEN157" s="636"/>
      <c r="AEO157" s="636"/>
      <c r="AEP157" s="636"/>
      <c r="AEQ157" s="636"/>
      <c r="AER157" s="636"/>
      <c r="AES157" s="636"/>
      <c r="AET157" s="636"/>
      <c r="AEU157" s="636"/>
      <c r="AEV157" s="636"/>
      <c r="AEW157" s="636"/>
      <c r="AEX157" s="636"/>
      <c r="AEY157" s="636"/>
      <c r="AEZ157" s="636"/>
      <c r="AFA157" s="636"/>
      <c r="AFB157" s="636"/>
      <c r="AFC157" s="636"/>
      <c r="AFD157" s="636"/>
      <c r="AFE157" s="636"/>
      <c r="AFF157" s="636"/>
      <c r="AFG157" s="636"/>
      <c r="AFH157" s="636"/>
      <c r="AFI157" s="636"/>
      <c r="AFJ157" s="636"/>
      <c r="AFK157" s="636"/>
      <c r="AFL157" s="636"/>
      <c r="AFM157" s="636"/>
      <c r="AFN157" s="636"/>
      <c r="AFO157" s="636"/>
      <c r="AFP157" s="636"/>
      <c r="AFQ157" s="636"/>
      <c r="AFR157" s="636"/>
      <c r="AFS157" s="636"/>
      <c r="AFT157" s="636"/>
      <c r="AFU157" s="636"/>
      <c r="AFV157" s="636"/>
      <c r="AFW157" s="636"/>
      <c r="AFX157" s="636"/>
      <c r="AFY157" s="636"/>
      <c r="AFZ157" s="636"/>
      <c r="AGA157" s="636"/>
      <c r="AGB157" s="636"/>
      <c r="AGC157" s="636"/>
      <c r="AGD157" s="636"/>
      <c r="AGE157" s="636"/>
      <c r="AGF157" s="636"/>
      <c r="AGG157" s="636"/>
      <c r="AGH157" s="636"/>
      <c r="AGI157" s="636"/>
      <c r="AGJ157" s="636"/>
      <c r="AGK157" s="636"/>
      <c r="AGL157" s="636"/>
      <c r="AGM157" s="636"/>
      <c r="AGN157" s="636"/>
      <c r="AGO157" s="636"/>
      <c r="AGP157" s="636"/>
      <c r="AGQ157" s="636"/>
      <c r="AGR157" s="636"/>
      <c r="AGS157" s="636"/>
      <c r="AGT157" s="636"/>
      <c r="AGU157" s="636"/>
      <c r="AGV157" s="636"/>
      <c r="AGW157" s="636"/>
      <c r="AGX157" s="636"/>
      <c r="AGY157" s="636"/>
      <c r="AGZ157" s="636"/>
      <c r="AHA157" s="636"/>
      <c r="AHB157" s="636"/>
      <c r="AHC157" s="636"/>
      <c r="AHD157" s="636"/>
      <c r="AHE157" s="636"/>
      <c r="AHF157" s="636"/>
      <c r="AHG157" s="636"/>
      <c r="AHH157" s="636"/>
      <c r="AHI157" s="636"/>
      <c r="AHJ157" s="636"/>
      <c r="AHK157" s="636"/>
      <c r="AHL157" s="636"/>
      <c r="AHM157" s="636"/>
      <c r="AHN157" s="636"/>
      <c r="AHO157" s="636"/>
      <c r="AHP157" s="636"/>
      <c r="AHQ157" s="636"/>
      <c r="AHR157" s="636"/>
      <c r="AHS157" s="636"/>
      <c r="AHT157" s="636"/>
      <c r="AHU157" s="636"/>
      <c r="AHV157" s="636"/>
      <c r="AHW157" s="636"/>
      <c r="AHX157" s="636"/>
      <c r="AHY157" s="636"/>
      <c r="AHZ157" s="636"/>
      <c r="AIA157" s="636"/>
      <c r="AIB157" s="636"/>
      <c r="AIC157" s="636"/>
      <c r="AID157" s="636"/>
      <c r="AIE157" s="636"/>
      <c r="AIF157" s="636"/>
      <c r="AIG157" s="636"/>
      <c r="AIH157" s="636"/>
      <c r="AII157" s="636"/>
      <c r="AIJ157" s="636"/>
      <c r="AIK157" s="636"/>
      <c r="AIL157" s="636"/>
      <c r="AIM157" s="636"/>
      <c r="AIN157" s="636"/>
      <c r="AIO157" s="636"/>
      <c r="AIP157" s="636"/>
      <c r="AIQ157" s="636"/>
      <c r="AIR157" s="636"/>
      <c r="AIS157" s="636"/>
      <c r="AIT157" s="636"/>
      <c r="AIU157" s="636"/>
      <c r="AIV157" s="636"/>
      <c r="AIW157" s="636"/>
      <c r="AIX157" s="636"/>
      <c r="AIY157" s="636"/>
      <c r="AIZ157" s="636"/>
      <c r="AJA157" s="636"/>
      <c r="AJB157" s="636"/>
      <c r="AJC157" s="636"/>
      <c r="AJD157" s="636"/>
      <c r="AJE157" s="636"/>
      <c r="AJF157" s="636"/>
      <c r="AJG157" s="636"/>
      <c r="AJH157" s="636"/>
      <c r="AJI157" s="636"/>
      <c r="AJJ157" s="636"/>
      <c r="AJK157" s="636"/>
      <c r="AJL157" s="636"/>
      <c r="AJM157" s="636"/>
      <c r="AJN157" s="636"/>
      <c r="AJO157" s="636"/>
      <c r="AJP157" s="636"/>
      <c r="AJQ157" s="636"/>
      <c r="AJR157" s="636"/>
      <c r="AJS157" s="636"/>
      <c r="AJT157" s="636"/>
      <c r="AJU157" s="636"/>
      <c r="AJV157" s="636"/>
      <c r="AJW157" s="636"/>
      <c r="AJX157" s="636"/>
      <c r="AJY157" s="636"/>
      <c r="AJZ157" s="636"/>
      <c r="AKA157" s="636"/>
      <c r="AKB157" s="636"/>
      <c r="AKC157" s="636"/>
      <c r="AKD157" s="636"/>
      <c r="AKE157" s="636"/>
      <c r="AKF157" s="636"/>
      <c r="AKG157" s="636"/>
      <c r="AKH157" s="636"/>
      <c r="AKI157" s="636"/>
      <c r="AKJ157" s="636"/>
      <c r="AKK157" s="636"/>
      <c r="AKL157" s="636"/>
      <c r="AKM157" s="636"/>
      <c r="AKN157" s="636"/>
      <c r="AKO157" s="636"/>
      <c r="AKP157" s="636"/>
      <c r="AKQ157" s="636"/>
      <c r="AKR157" s="636"/>
      <c r="AKS157" s="636"/>
      <c r="AKT157" s="636"/>
      <c r="AKU157" s="636"/>
      <c r="AKV157" s="636"/>
      <c r="AKW157" s="636"/>
      <c r="AKX157" s="636"/>
      <c r="AKY157" s="636"/>
      <c r="AKZ157" s="636"/>
      <c r="ALA157" s="636"/>
      <c r="ALB157" s="636"/>
      <c r="ALC157" s="636"/>
      <c r="ALD157" s="636"/>
      <c r="ALE157" s="636"/>
      <c r="ALF157" s="636"/>
      <c r="ALG157" s="636"/>
      <c r="ALH157" s="636"/>
      <c r="ALI157" s="636"/>
      <c r="ALJ157" s="636"/>
      <c r="ALK157" s="636"/>
      <c r="ALL157" s="636"/>
      <c r="ALM157" s="636"/>
      <c r="ALN157" s="636"/>
      <c r="ALO157" s="636"/>
      <c r="ALP157" s="636"/>
      <c r="ALQ157" s="636"/>
      <c r="ALR157" s="636"/>
      <c r="ALS157" s="636"/>
      <c r="ALT157" s="636"/>
      <c r="ALU157" s="636"/>
      <c r="ALV157" s="636"/>
      <c r="ALW157" s="636"/>
      <c r="ALX157" s="636"/>
      <c r="ALY157" s="636"/>
      <c r="ALZ157" s="636"/>
      <c r="AMA157" s="636"/>
      <c r="AMB157" s="636"/>
      <c r="AMC157" s="636"/>
      <c r="AMD157" s="636"/>
      <c r="AME157" s="636"/>
      <c r="AMF157" s="636"/>
      <c r="AMG157" s="641"/>
      <c r="AMH157" s="641"/>
    </row>
    <row r="158" spans="1:1022" ht="15.75">
      <c r="A158" s="338"/>
      <c r="B158" s="524" t="s">
        <v>45</v>
      </c>
      <c r="C158" s="524" t="e">
        <f>H158/D158</f>
        <v>#DIV/0!</v>
      </c>
      <c r="D158" s="527"/>
      <c r="E158" s="528" t="e">
        <f>1/D158</f>
        <v>#DIV/0!</v>
      </c>
      <c r="F158" s="529">
        <f>I140</f>
        <v>0</v>
      </c>
      <c r="G158" s="529" t="e">
        <f>F158/D158</f>
        <v>#DIV/0!</v>
      </c>
      <c r="H158" s="524">
        <v>629</v>
      </c>
      <c r="I158" s="529" t="e">
        <f>G158*H158</f>
        <v>#DIV/0!</v>
      </c>
      <c r="J158" s="529" t="s">
        <v>434</v>
      </c>
      <c r="K158" s="338"/>
      <c r="L158" s="642">
        <f>I147+M146</f>
        <v>0</v>
      </c>
      <c r="M158" s="636"/>
      <c r="N158" s="338"/>
      <c r="O158" s="339"/>
      <c r="P158" s="339"/>
      <c r="Q158" s="339"/>
      <c r="R158" s="339"/>
      <c r="S158" s="339"/>
      <c r="T158" s="339"/>
      <c r="U158" s="339"/>
      <c r="V158" s="339"/>
      <c r="W158" s="339"/>
      <c r="X158" s="339"/>
      <c r="Y158" s="339"/>
      <c r="Z158" s="339"/>
      <c r="AA158" s="339"/>
      <c r="AB158" s="339"/>
      <c r="AC158" s="339"/>
      <c r="AD158" s="339"/>
      <c r="AE158" s="339"/>
      <c r="AF158" s="339"/>
      <c r="AG158" s="339"/>
      <c r="AH158" s="339"/>
      <c r="AI158" s="339"/>
      <c r="AJ158" s="339"/>
      <c r="AK158" s="339"/>
      <c r="AL158" s="339"/>
      <c r="AM158" s="339"/>
      <c r="AN158" s="339"/>
      <c r="AO158" s="339"/>
      <c r="AP158" s="339"/>
      <c r="AQ158" s="339"/>
      <c r="AR158" s="339"/>
      <c r="AS158" s="339"/>
      <c r="AT158" s="339"/>
      <c r="AU158" s="339"/>
      <c r="AV158" s="339"/>
      <c r="AW158" s="339"/>
      <c r="AX158" s="339"/>
      <c r="AY158" s="339"/>
      <c r="AZ158" s="339"/>
      <c r="BA158" s="339"/>
      <c r="BB158" s="339"/>
      <c r="BC158" s="339"/>
      <c r="BD158" s="339"/>
      <c r="BE158" s="339"/>
      <c r="BF158" s="339"/>
      <c r="BG158" s="339"/>
      <c r="BH158" s="339"/>
      <c r="BI158" s="339"/>
      <c r="BJ158" s="339"/>
      <c r="BK158" s="339"/>
      <c r="BL158" s="339"/>
      <c r="BM158" s="339"/>
      <c r="BN158" s="339"/>
      <c r="BO158" s="339"/>
      <c r="BP158" s="339"/>
      <c r="BQ158" s="339"/>
      <c r="BR158" s="339"/>
      <c r="BS158" s="339"/>
      <c r="BT158" s="339"/>
      <c r="BU158" s="339"/>
      <c r="BV158" s="339"/>
      <c r="BW158" s="339"/>
      <c r="BX158" s="339"/>
      <c r="BY158" s="339"/>
      <c r="BZ158" s="339"/>
      <c r="CA158" s="339"/>
      <c r="CB158" s="339"/>
      <c r="CC158" s="339"/>
      <c r="CD158" s="339"/>
      <c r="CE158" s="339"/>
      <c r="CF158" s="339"/>
      <c r="CG158" s="339"/>
      <c r="CH158" s="339"/>
      <c r="CI158" s="339"/>
      <c r="CJ158" s="339"/>
      <c r="CK158" s="339"/>
      <c r="CL158" s="339"/>
      <c r="CM158" s="339"/>
      <c r="CN158" s="339"/>
      <c r="CO158" s="339"/>
      <c r="CP158" s="339"/>
      <c r="CQ158" s="339"/>
      <c r="CR158" s="339"/>
      <c r="CS158" s="339"/>
      <c r="CT158" s="339"/>
      <c r="CU158" s="339"/>
      <c r="CV158" s="339"/>
      <c r="CW158" s="339"/>
      <c r="CX158" s="339"/>
      <c r="CY158" s="339"/>
      <c r="CZ158" s="339"/>
      <c r="DA158" s="339"/>
      <c r="DB158" s="339"/>
      <c r="DC158" s="339"/>
      <c r="DD158" s="339"/>
      <c r="DE158" s="339"/>
      <c r="DF158" s="339"/>
      <c r="DG158" s="339"/>
      <c r="DH158" s="339"/>
      <c r="DI158" s="339"/>
      <c r="DJ158" s="339"/>
      <c r="DK158" s="339"/>
      <c r="DL158" s="339"/>
      <c r="DM158" s="339"/>
      <c r="DN158" s="339"/>
      <c r="DO158" s="339"/>
      <c r="DP158" s="339"/>
      <c r="DQ158" s="339"/>
      <c r="DR158" s="339"/>
      <c r="DS158" s="339"/>
      <c r="DT158" s="339"/>
      <c r="DU158" s="339"/>
      <c r="DV158" s="339"/>
      <c r="DW158" s="339"/>
      <c r="DX158" s="339"/>
      <c r="DY158" s="339"/>
      <c r="DZ158" s="339"/>
      <c r="EA158" s="339"/>
      <c r="EB158" s="339"/>
      <c r="EC158" s="339"/>
      <c r="ED158" s="339"/>
      <c r="EE158" s="339"/>
      <c r="EF158" s="339"/>
      <c r="EG158" s="339"/>
      <c r="EH158" s="339"/>
      <c r="EI158" s="339"/>
      <c r="EJ158" s="339"/>
      <c r="EK158" s="339"/>
      <c r="EL158" s="339"/>
      <c r="EM158" s="339"/>
      <c r="EN158" s="339"/>
      <c r="EO158" s="339"/>
      <c r="EP158" s="339"/>
      <c r="EQ158" s="339"/>
      <c r="ER158" s="339"/>
      <c r="ES158" s="339"/>
      <c r="ET158" s="339"/>
      <c r="EU158" s="339"/>
      <c r="EV158" s="339"/>
      <c r="EW158" s="339"/>
      <c r="EX158" s="339"/>
      <c r="EY158" s="339"/>
      <c r="EZ158" s="339"/>
      <c r="FA158" s="339"/>
      <c r="FB158" s="339"/>
      <c r="FC158" s="339"/>
      <c r="FD158" s="339"/>
      <c r="FE158" s="339"/>
      <c r="FF158" s="339"/>
      <c r="FG158" s="339"/>
      <c r="FH158" s="339"/>
      <c r="FI158" s="339"/>
      <c r="FJ158" s="339"/>
      <c r="FK158" s="339"/>
      <c r="FL158" s="339"/>
      <c r="FM158" s="339"/>
      <c r="FN158" s="339"/>
      <c r="FO158" s="339"/>
      <c r="FP158" s="339"/>
      <c r="FQ158" s="339"/>
      <c r="FR158" s="339"/>
      <c r="FS158" s="339"/>
      <c r="FT158" s="339"/>
      <c r="FU158" s="339"/>
      <c r="FV158" s="339"/>
      <c r="FW158" s="339"/>
      <c r="FX158" s="339"/>
      <c r="FY158" s="339"/>
      <c r="FZ158" s="339"/>
      <c r="GA158" s="339"/>
      <c r="GB158" s="339"/>
      <c r="GC158" s="339"/>
      <c r="GD158" s="339"/>
      <c r="GE158" s="339"/>
      <c r="GF158" s="339"/>
      <c r="GG158" s="339"/>
      <c r="GH158" s="339"/>
      <c r="GI158" s="339"/>
      <c r="GJ158" s="339"/>
      <c r="GK158" s="339"/>
      <c r="GL158" s="339"/>
      <c r="GM158" s="339"/>
      <c r="GN158" s="339"/>
      <c r="GO158" s="339"/>
      <c r="GP158" s="339"/>
      <c r="GQ158" s="339"/>
      <c r="GR158" s="339"/>
      <c r="GS158" s="339"/>
      <c r="GT158" s="339"/>
      <c r="GU158" s="339"/>
      <c r="GV158" s="339"/>
      <c r="GW158" s="339"/>
      <c r="GX158" s="339"/>
      <c r="GY158" s="339"/>
      <c r="GZ158" s="339"/>
      <c r="HA158" s="339"/>
      <c r="HB158" s="339"/>
      <c r="HC158" s="339"/>
      <c r="HD158" s="339"/>
      <c r="HE158" s="339"/>
      <c r="HF158" s="339"/>
      <c r="HG158" s="339"/>
      <c r="HH158" s="339"/>
      <c r="HI158" s="339"/>
      <c r="HJ158" s="339"/>
      <c r="HK158" s="339"/>
      <c r="HL158" s="339"/>
      <c r="HM158" s="339"/>
      <c r="HN158" s="339"/>
      <c r="HO158" s="339"/>
      <c r="HP158" s="339"/>
      <c r="HQ158" s="339"/>
      <c r="HR158" s="339"/>
      <c r="HS158" s="339"/>
      <c r="HT158" s="339"/>
      <c r="HU158" s="339"/>
      <c r="HV158" s="339"/>
      <c r="HW158" s="339"/>
      <c r="HX158" s="339"/>
      <c r="HY158" s="339"/>
      <c r="HZ158" s="339"/>
      <c r="IA158" s="339"/>
      <c r="IB158" s="339"/>
      <c r="IC158" s="339"/>
      <c r="ID158" s="339"/>
      <c r="IE158" s="339"/>
      <c r="IF158" s="339"/>
      <c r="IG158" s="339"/>
      <c r="IH158" s="339"/>
      <c r="II158" s="339"/>
      <c r="IJ158" s="339"/>
      <c r="IK158" s="339"/>
      <c r="IL158" s="339"/>
      <c r="IM158" s="339"/>
      <c r="IN158" s="339"/>
      <c r="IO158" s="339"/>
      <c r="IP158" s="339"/>
      <c r="IQ158" s="339"/>
      <c r="IR158" s="339"/>
      <c r="IS158" s="339"/>
      <c r="IT158" s="339"/>
      <c r="IU158" s="339"/>
      <c r="IV158" s="339"/>
      <c r="IW158" s="339"/>
      <c r="IX158" s="339"/>
      <c r="IY158" s="339"/>
      <c r="IZ158" s="339"/>
      <c r="JA158" s="339"/>
      <c r="JB158" s="339"/>
      <c r="JC158" s="339"/>
      <c r="JD158" s="339"/>
      <c r="JE158" s="339"/>
      <c r="JF158" s="339"/>
      <c r="JG158" s="339"/>
      <c r="JH158" s="339"/>
      <c r="JI158" s="339"/>
      <c r="JJ158" s="339"/>
      <c r="JK158" s="339"/>
      <c r="JL158" s="339"/>
      <c r="JM158" s="339"/>
      <c r="JN158" s="339"/>
      <c r="JO158" s="339"/>
      <c r="JP158" s="339"/>
      <c r="JQ158" s="339"/>
      <c r="JR158" s="339"/>
      <c r="JS158" s="339"/>
      <c r="JT158" s="339"/>
      <c r="JU158" s="339"/>
      <c r="JV158" s="339"/>
      <c r="JW158" s="339"/>
      <c r="JX158" s="339"/>
      <c r="JY158" s="339"/>
      <c r="JZ158" s="339"/>
      <c r="KA158" s="339"/>
      <c r="KB158" s="339"/>
      <c r="KC158" s="339"/>
      <c r="KD158" s="339"/>
      <c r="KE158" s="339"/>
      <c r="KF158" s="339"/>
      <c r="KG158" s="339"/>
      <c r="KH158" s="339"/>
      <c r="KI158" s="339"/>
      <c r="KJ158" s="339"/>
      <c r="KK158" s="339"/>
      <c r="KL158" s="339"/>
      <c r="KM158" s="339"/>
      <c r="KN158" s="339"/>
      <c r="KO158" s="339"/>
      <c r="KP158" s="339"/>
      <c r="KQ158" s="339"/>
      <c r="KR158" s="339"/>
      <c r="KS158" s="339"/>
      <c r="KT158" s="339"/>
      <c r="KU158" s="339"/>
      <c r="KV158" s="339"/>
      <c r="KW158" s="339"/>
      <c r="KX158" s="339"/>
      <c r="KY158" s="339"/>
      <c r="KZ158" s="339"/>
      <c r="LA158" s="339"/>
      <c r="LB158" s="339"/>
      <c r="LC158" s="339"/>
      <c r="LD158" s="339"/>
      <c r="LE158" s="339"/>
      <c r="LF158" s="339"/>
      <c r="LG158" s="339"/>
      <c r="LH158" s="339"/>
      <c r="LI158" s="339"/>
      <c r="LJ158" s="339"/>
      <c r="LK158" s="339"/>
      <c r="LL158" s="339"/>
      <c r="LM158" s="339"/>
      <c r="LN158" s="339"/>
      <c r="LO158" s="339"/>
      <c r="LP158" s="339"/>
      <c r="LQ158" s="339"/>
      <c r="LR158" s="339"/>
      <c r="LS158" s="339"/>
      <c r="LT158" s="339"/>
      <c r="LU158" s="339"/>
      <c r="LV158" s="339"/>
      <c r="LW158" s="339"/>
      <c r="LX158" s="339"/>
      <c r="LY158" s="339"/>
      <c r="LZ158" s="339"/>
      <c r="MA158" s="339"/>
      <c r="MB158" s="339"/>
      <c r="MC158" s="339"/>
      <c r="MD158" s="339"/>
      <c r="ME158" s="339"/>
      <c r="MF158" s="339"/>
      <c r="MG158" s="339"/>
      <c r="MH158" s="339"/>
      <c r="MI158" s="339"/>
      <c r="MJ158" s="339"/>
      <c r="MK158" s="339"/>
      <c r="ML158" s="339"/>
      <c r="MM158" s="339"/>
      <c r="MN158" s="339"/>
      <c r="MO158" s="339"/>
      <c r="MP158" s="339"/>
      <c r="MQ158" s="339"/>
      <c r="MR158" s="339"/>
      <c r="MS158" s="339"/>
      <c r="MT158" s="339"/>
      <c r="MU158" s="339"/>
      <c r="MV158" s="339"/>
      <c r="MW158" s="339"/>
      <c r="MX158" s="339"/>
      <c r="MY158" s="339"/>
      <c r="MZ158" s="339"/>
      <c r="NA158" s="339"/>
      <c r="NB158" s="339"/>
      <c r="NC158" s="339"/>
      <c r="ND158" s="339"/>
      <c r="NE158" s="339"/>
      <c r="NF158" s="339"/>
      <c r="NG158" s="339"/>
      <c r="NH158" s="339"/>
      <c r="NI158" s="339"/>
      <c r="NJ158" s="339"/>
      <c r="NK158" s="339"/>
      <c r="NL158" s="339"/>
      <c r="NM158" s="339"/>
      <c r="NN158" s="339"/>
      <c r="NO158" s="339"/>
      <c r="NP158" s="339"/>
      <c r="NQ158" s="339"/>
      <c r="NR158" s="339"/>
      <c r="NS158" s="339"/>
      <c r="NT158" s="339"/>
      <c r="NU158" s="339"/>
      <c r="NV158" s="339"/>
      <c r="NW158" s="339"/>
      <c r="NX158" s="339"/>
      <c r="NY158" s="339"/>
      <c r="NZ158" s="339"/>
      <c r="OA158" s="339"/>
      <c r="OB158" s="339"/>
      <c r="OC158" s="339"/>
      <c r="OD158" s="339"/>
      <c r="OE158" s="339"/>
      <c r="OF158" s="339"/>
      <c r="OG158" s="339"/>
      <c r="OH158" s="339"/>
      <c r="OI158" s="339"/>
      <c r="OJ158" s="339"/>
      <c r="OK158" s="339"/>
      <c r="OL158" s="339"/>
      <c r="OM158" s="339"/>
      <c r="ON158" s="339"/>
      <c r="OO158" s="339"/>
      <c r="OP158" s="339"/>
      <c r="OQ158" s="339"/>
      <c r="OR158" s="339"/>
      <c r="OS158" s="339"/>
      <c r="OT158" s="339"/>
      <c r="OU158" s="339"/>
      <c r="OV158" s="339"/>
      <c r="OW158" s="339"/>
      <c r="OX158" s="339"/>
      <c r="OY158" s="339"/>
      <c r="OZ158" s="339"/>
      <c r="PA158" s="339"/>
      <c r="PB158" s="339"/>
      <c r="PC158" s="339"/>
      <c r="PD158" s="339"/>
      <c r="PE158" s="339"/>
      <c r="PF158" s="339"/>
      <c r="PG158" s="339"/>
      <c r="PH158" s="339"/>
      <c r="PI158" s="339"/>
      <c r="PJ158" s="339"/>
      <c r="PK158" s="339"/>
      <c r="PL158" s="339"/>
      <c r="PM158" s="339"/>
      <c r="PN158" s="339"/>
      <c r="PO158" s="339"/>
      <c r="PP158" s="339"/>
      <c r="PQ158" s="339"/>
      <c r="PR158" s="339"/>
      <c r="PS158" s="339"/>
      <c r="PT158" s="339"/>
      <c r="PU158" s="339"/>
      <c r="PV158" s="339"/>
      <c r="PW158" s="339"/>
      <c r="PX158" s="339"/>
      <c r="PY158" s="339"/>
      <c r="PZ158" s="339"/>
      <c r="QA158" s="339"/>
      <c r="QB158" s="339"/>
      <c r="QC158" s="339"/>
      <c r="QD158" s="339"/>
      <c r="QE158" s="339"/>
      <c r="QF158" s="339"/>
      <c r="QG158" s="339"/>
      <c r="QH158" s="339"/>
      <c r="QI158" s="339"/>
      <c r="QJ158" s="339"/>
      <c r="QK158" s="339"/>
      <c r="QL158" s="339"/>
      <c r="QM158" s="339"/>
      <c r="QN158" s="339"/>
      <c r="QO158" s="339"/>
      <c r="QP158" s="339"/>
      <c r="QQ158" s="339"/>
      <c r="QR158" s="339"/>
      <c r="QS158" s="339"/>
      <c r="QT158" s="339"/>
      <c r="QU158" s="339"/>
      <c r="QV158" s="339"/>
      <c r="QW158" s="339"/>
      <c r="QX158" s="339"/>
      <c r="QY158" s="339"/>
      <c r="QZ158" s="339"/>
      <c r="RA158" s="339"/>
      <c r="RB158" s="339"/>
      <c r="RC158" s="339"/>
      <c r="RD158" s="339"/>
      <c r="RE158" s="339"/>
      <c r="RF158" s="339"/>
      <c r="RG158" s="339"/>
      <c r="RH158" s="339"/>
      <c r="RI158" s="339"/>
      <c r="RJ158" s="339"/>
      <c r="RK158" s="339"/>
      <c r="RL158" s="339"/>
      <c r="RM158" s="339"/>
      <c r="RN158" s="339"/>
      <c r="RO158" s="339"/>
      <c r="RP158" s="339"/>
      <c r="RQ158" s="339"/>
      <c r="RR158" s="339"/>
      <c r="RS158" s="339"/>
      <c r="RT158" s="339"/>
      <c r="RU158" s="339"/>
      <c r="RV158" s="339"/>
      <c r="RW158" s="339"/>
      <c r="RX158" s="339"/>
      <c r="RY158" s="339"/>
      <c r="RZ158" s="339"/>
      <c r="SA158" s="339"/>
      <c r="SB158" s="339"/>
      <c r="SC158" s="339"/>
      <c r="SD158" s="339"/>
      <c r="SE158" s="339"/>
      <c r="SF158" s="339"/>
      <c r="SG158" s="339"/>
      <c r="SH158" s="339"/>
      <c r="SI158" s="339"/>
      <c r="SJ158" s="339"/>
      <c r="SK158" s="339"/>
      <c r="SL158" s="339"/>
      <c r="SM158" s="339"/>
      <c r="SN158" s="339"/>
      <c r="SO158" s="339"/>
      <c r="SP158" s="339"/>
      <c r="SQ158" s="339"/>
      <c r="SR158" s="339"/>
      <c r="SS158" s="339"/>
      <c r="ST158" s="339"/>
      <c r="SU158" s="339"/>
      <c r="SV158" s="339"/>
      <c r="SW158" s="339"/>
      <c r="SX158" s="339"/>
      <c r="SY158" s="339"/>
      <c r="SZ158" s="339"/>
      <c r="TA158" s="339"/>
      <c r="TB158" s="339"/>
      <c r="TC158" s="339"/>
      <c r="TD158" s="339"/>
      <c r="TE158" s="339"/>
      <c r="TF158" s="339"/>
      <c r="TG158" s="339"/>
      <c r="TH158" s="339"/>
      <c r="TI158" s="339"/>
      <c r="TJ158" s="339"/>
      <c r="TK158" s="339"/>
      <c r="TL158" s="339"/>
      <c r="TM158" s="339"/>
      <c r="TN158" s="339"/>
      <c r="TO158" s="339"/>
      <c r="TP158" s="339"/>
      <c r="TQ158" s="339"/>
      <c r="TR158" s="339"/>
      <c r="TS158" s="339"/>
      <c r="TT158" s="339"/>
      <c r="TU158" s="339"/>
      <c r="TV158" s="339"/>
      <c r="TW158" s="339"/>
      <c r="TX158" s="339"/>
      <c r="TY158" s="339"/>
      <c r="TZ158" s="339"/>
      <c r="UA158" s="339"/>
      <c r="UB158" s="339"/>
      <c r="UC158" s="339"/>
      <c r="UD158" s="339"/>
      <c r="UE158" s="339"/>
      <c r="UF158" s="339"/>
      <c r="UG158" s="339"/>
      <c r="UH158" s="339"/>
      <c r="UI158" s="339"/>
      <c r="UJ158" s="339"/>
      <c r="UK158" s="339"/>
      <c r="UL158" s="339"/>
      <c r="UM158" s="339"/>
      <c r="UN158" s="339"/>
      <c r="UO158" s="339"/>
      <c r="UP158" s="339"/>
      <c r="UQ158" s="339"/>
      <c r="UR158" s="339"/>
      <c r="US158" s="339"/>
      <c r="UT158" s="339"/>
      <c r="UU158" s="339"/>
      <c r="UV158" s="339"/>
      <c r="UW158" s="339"/>
      <c r="UX158" s="339"/>
      <c r="UY158" s="339"/>
      <c r="UZ158" s="339"/>
      <c r="VA158" s="339"/>
      <c r="VB158" s="339"/>
      <c r="VC158" s="339"/>
      <c r="VD158" s="339"/>
      <c r="VE158" s="339"/>
      <c r="VF158" s="339"/>
      <c r="VG158" s="339"/>
      <c r="VH158" s="339"/>
      <c r="VI158" s="339"/>
      <c r="VJ158" s="339"/>
      <c r="VK158" s="339"/>
      <c r="VL158" s="339"/>
      <c r="VM158" s="339"/>
      <c r="VN158" s="339"/>
      <c r="VO158" s="339"/>
      <c r="VP158" s="339"/>
      <c r="VQ158" s="339"/>
      <c r="VR158" s="339"/>
      <c r="VS158" s="339"/>
      <c r="VT158" s="339"/>
      <c r="VU158" s="339"/>
      <c r="VV158" s="339"/>
      <c r="VW158" s="339"/>
      <c r="VX158" s="339"/>
      <c r="VY158" s="339"/>
      <c r="VZ158" s="339"/>
      <c r="WA158" s="339"/>
      <c r="WB158" s="339"/>
      <c r="WC158" s="339"/>
      <c r="WD158" s="339"/>
      <c r="WE158" s="339"/>
      <c r="WF158" s="339"/>
      <c r="WG158" s="339"/>
      <c r="WH158" s="339"/>
      <c r="WI158" s="339"/>
      <c r="WJ158" s="339"/>
      <c r="WK158" s="339"/>
      <c r="WL158" s="339"/>
      <c r="WM158" s="339"/>
      <c r="WN158" s="339"/>
      <c r="WO158" s="339"/>
      <c r="WP158" s="339"/>
      <c r="WQ158" s="339"/>
      <c r="WR158" s="339"/>
      <c r="WS158" s="339"/>
      <c r="WT158" s="339"/>
      <c r="WU158" s="339"/>
      <c r="WV158" s="339"/>
      <c r="WW158" s="339"/>
      <c r="WX158" s="339"/>
      <c r="WY158" s="339"/>
      <c r="WZ158" s="339"/>
      <c r="XA158" s="339"/>
      <c r="XB158" s="339"/>
      <c r="XC158" s="339"/>
      <c r="XD158" s="339"/>
      <c r="XE158" s="339"/>
      <c r="XF158" s="339"/>
      <c r="XG158" s="339"/>
      <c r="XH158" s="339"/>
      <c r="XI158" s="339"/>
      <c r="XJ158" s="339"/>
      <c r="XK158" s="339"/>
      <c r="XL158" s="339"/>
      <c r="XM158" s="339"/>
      <c r="XN158" s="339"/>
      <c r="XO158" s="339"/>
      <c r="XP158" s="339"/>
      <c r="XQ158" s="339"/>
      <c r="XR158" s="339"/>
      <c r="XS158" s="339"/>
      <c r="XT158" s="339"/>
      <c r="XU158" s="339"/>
      <c r="XV158" s="339"/>
      <c r="XW158" s="339"/>
      <c r="XX158" s="339"/>
      <c r="XY158" s="339"/>
      <c r="XZ158" s="339"/>
      <c r="YA158" s="339"/>
      <c r="YB158" s="339"/>
      <c r="YC158" s="339"/>
      <c r="YD158" s="339"/>
      <c r="YE158" s="339"/>
      <c r="YF158" s="339"/>
      <c r="YG158" s="339"/>
      <c r="YH158" s="339"/>
      <c r="YI158" s="339"/>
      <c r="YJ158" s="339"/>
      <c r="YK158" s="339"/>
      <c r="YL158" s="339"/>
      <c r="YM158" s="339"/>
      <c r="YN158" s="339"/>
      <c r="YO158" s="339"/>
      <c r="YP158" s="339"/>
      <c r="YQ158" s="339"/>
      <c r="YR158" s="339"/>
      <c r="YS158" s="339"/>
      <c r="YT158" s="339"/>
      <c r="YU158" s="339"/>
      <c r="YV158" s="339"/>
      <c r="YW158" s="339"/>
      <c r="YX158" s="339"/>
      <c r="YY158" s="339"/>
      <c r="YZ158" s="339"/>
      <c r="ZA158" s="339"/>
      <c r="ZB158" s="339"/>
      <c r="ZC158" s="339"/>
      <c r="ZD158" s="339"/>
      <c r="ZE158" s="339"/>
      <c r="ZF158" s="339"/>
      <c r="ZG158" s="339"/>
      <c r="ZH158" s="339"/>
      <c r="ZI158" s="339"/>
      <c r="ZJ158" s="339"/>
      <c r="ZK158" s="339"/>
      <c r="ZL158" s="339"/>
      <c r="ZM158" s="339"/>
      <c r="ZN158" s="339"/>
      <c r="ZO158" s="339"/>
      <c r="ZP158" s="339"/>
      <c r="ZQ158" s="339"/>
      <c r="ZR158" s="339"/>
      <c r="ZS158" s="339"/>
      <c r="ZT158" s="339"/>
      <c r="ZU158" s="339"/>
      <c r="ZV158" s="339"/>
      <c r="ZW158" s="339"/>
      <c r="ZX158" s="339"/>
      <c r="ZY158" s="339"/>
      <c r="ZZ158" s="339"/>
      <c r="AAA158" s="339"/>
      <c r="AAB158" s="339"/>
      <c r="AAC158" s="339"/>
      <c r="AAD158" s="339"/>
      <c r="AAE158" s="339"/>
      <c r="AAF158" s="339"/>
      <c r="AAG158" s="339"/>
      <c r="AAH158" s="339"/>
      <c r="AAI158" s="339"/>
      <c r="AAJ158" s="339"/>
      <c r="AAK158" s="339"/>
      <c r="AAL158" s="339"/>
      <c r="AAM158" s="339"/>
      <c r="AAN158" s="339"/>
      <c r="AAO158" s="339"/>
      <c r="AAP158" s="339"/>
      <c r="AAQ158" s="339"/>
      <c r="AAR158" s="339"/>
      <c r="AAS158" s="339"/>
      <c r="AAT158" s="339"/>
      <c r="AAU158" s="339"/>
      <c r="AAV158" s="339"/>
      <c r="AAW158" s="339"/>
      <c r="AAX158" s="339"/>
      <c r="AAY158" s="339"/>
      <c r="AAZ158" s="339"/>
      <c r="ABA158" s="339"/>
      <c r="ABB158" s="339"/>
      <c r="ABC158" s="339"/>
      <c r="ABD158" s="339"/>
      <c r="ABE158" s="339"/>
      <c r="ABF158" s="339"/>
      <c r="ABG158" s="339"/>
      <c r="ABH158" s="339"/>
      <c r="ABI158" s="339"/>
      <c r="ABJ158" s="339"/>
      <c r="ABK158" s="339"/>
      <c r="ABL158" s="339"/>
      <c r="ABM158" s="339"/>
      <c r="ABN158" s="339"/>
      <c r="ABO158" s="339"/>
      <c r="ABP158" s="339"/>
      <c r="ABQ158" s="339"/>
      <c r="ABR158" s="339"/>
      <c r="ABS158" s="339"/>
      <c r="ABT158" s="339"/>
      <c r="ABU158" s="339"/>
      <c r="ABV158" s="339"/>
      <c r="ABW158" s="339"/>
      <c r="ABX158" s="339"/>
      <c r="ABY158" s="339"/>
      <c r="ABZ158" s="339"/>
      <c r="ACA158" s="339"/>
      <c r="ACB158" s="339"/>
      <c r="ACC158" s="339"/>
      <c r="ACD158" s="339"/>
      <c r="ACE158" s="339"/>
      <c r="ACF158" s="339"/>
      <c r="ACG158" s="339"/>
      <c r="ACH158" s="339"/>
      <c r="ACI158" s="339"/>
      <c r="ACJ158" s="339"/>
      <c r="ACK158" s="339"/>
      <c r="ACL158" s="339"/>
      <c r="ACM158" s="339"/>
      <c r="ACN158" s="339"/>
      <c r="ACO158" s="339"/>
      <c r="ACP158" s="339"/>
      <c r="ACQ158" s="339"/>
      <c r="ACR158" s="339"/>
      <c r="ACS158" s="339"/>
      <c r="ACT158" s="339"/>
      <c r="ACU158" s="339"/>
      <c r="ACV158" s="339"/>
      <c r="ACW158" s="339"/>
      <c r="ACX158" s="339"/>
      <c r="ACY158" s="339"/>
      <c r="ACZ158" s="339"/>
      <c r="ADA158" s="339"/>
      <c r="ADB158" s="339"/>
      <c r="ADC158" s="339"/>
      <c r="ADD158" s="339"/>
      <c r="ADE158" s="339"/>
      <c r="ADF158" s="339"/>
      <c r="ADG158" s="339"/>
      <c r="ADH158" s="339"/>
      <c r="ADI158" s="339"/>
      <c r="ADJ158" s="339"/>
      <c r="ADK158" s="339"/>
      <c r="ADL158" s="339"/>
      <c r="ADM158" s="339"/>
      <c r="ADN158" s="339"/>
      <c r="ADO158" s="339"/>
      <c r="ADP158" s="339"/>
      <c r="ADQ158" s="339"/>
      <c r="ADR158" s="339"/>
      <c r="ADS158" s="339"/>
      <c r="ADT158" s="339"/>
      <c r="ADU158" s="339"/>
      <c r="ADV158" s="339"/>
      <c r="ADW158" s="339"/>
      <c r="ADX158" s="339"/>
      <c r="ADY158" s="339"/>
      <c r="ADZ158" s="339"/>
      <c r="AEA158" s="339"/>
      <c r="AEB158" s="339"/>
      <c r="AEC158" s="339"/>
      <c r="AED158" s="339"/>
      <c r="AEE158" s="339"/>
      <c r="AEF158" s="339"/>
      <c r="AEG158" s="339"/>
      <c r="AEH158" s="339"/>
      <c r="AEI158" s="339"/>
      <c r="AEJ158" s="339"/>
      <c r="AEK158" s="339"/>
      <c r="AEL158" s="339"/>
      <c r="AEM158" s="339"/>
      <c r="AEN158" s="339"/>
      <c r="AEO158" s="339"/>
      <c r="AEP158" s="339"/>
      <c r="AEQ158" s="339"/>
      <c r="AER158" s="339"/>
      <c r="AES158" s="339"/>
      <c r="AET158" s="339"/>
      <c r="AEU158" s="339"/>
      <c r="AEV158" s="339"/>
      <c r="AEW158" s="339"/>
      <c r="AEX158" s="339"/>
      <c r="AEY158" s="339"/>
      <c r="AEZ158" s="339"/>
      <c r="AFA158" s="339"/>
      <c r="AFB158" s="339"/>
      <c r="AFC158" s="339"/>
      <c r="AFD158" s="339"/>
      <c r="AFE158" s="339"/>
      <c r="AFF158" s="339"/>
      <c r="AFG158" s="339"/>
      <c r="AFH158" s="339"/>
      <c r="AFI158" s="339"/>
      <c r="AFJ158" s="339"/>
      <c r="AFK158" s="339"/>
      <c r="AFL158" s="339"/>
      <c r="AFM158" s="339"/>
      <c r="AFN158" s="339"/>
      <c r="AFO158" s="339"/>
      <c r="AFP158" s="339"/>
      <c r="AFQ158" s="339"/>
      <c r="AFR158" s="339"/>
      <c r="AFS158" s="339"/>
      <c r="AFT158" s="339"/>
      <c r="AFU158" s="339"/>
      <c r="AFV158" s="339"/>
      <c r="AFW158" s="339"/>
      <c r="AFX158" s="339"/>
      <c r="AFY158" s="339"/>
      <c r="AFZ158" s="339"/>
      <c r="AGA158" s="339"/>
      <c r="AGB158" s="339"/>
      <c r="AGC158" s="339"/>
      <c r="AGD158" s="339"/>
      <c r="AGE158" s="339"/>
      <c r="AGF158" s="339"/>
      <c r="AGG158" s="339"/>
      <c r="AGH158" s="339"/>
      <c r="AGI158" s="339"/>
      <c r="AGJ158" s="339"/>
      <c r="AGK158" s="339"/>
      <c r="AGL158" s="339"/>
      <c r="AGM158" s="339"/>
      <c r="AGN158" s="339"/>
      <c r="AGO158" s="339"/>
      <c r="AGP158" s="339"/>
      <c r="AGQ158" s="339"/>
      <c r="AGR158" s="339"/>
      <c r="AGS158" s="339"/>
      <c r="AGT158" s="339"/>
      <c r="AGU158" s="339"/>
      <c r="AGV158" s="339"/>
      <c r="AGW158" s="339"/>
      <c r="AGX158" s="339"/>
      <c r="AGY158" s="339"/>
      <c r="AGZ158" s="339"/>
      <c r="AHA158" s="339"/>
      <c r="AHB158" s="339"/>
      <c r="AHC158" s="339"/>
      <c r="AHD158" s="339"/>
      <c r="AHE158" s="339"/>
      <c r="AHF158" s="339"/>
      <c r="AHG158" s="339"/>
      <c r="AHH158" s="339"/>
      <c r="AHI158" s="339"/>
      <c r="AHJ158" s="339"/>
      <c r="AHK158" s="339"/>
      <c r="AHL158" s="339"/>
      <c r="AHM158" s="339"/>
      <c r="AHN158" s="339"/>
      <c r="AHO158" s="339"/>
      <c r="AHP158" s="339"/>
      <c r="AHQ158" s="339"/>
      <c r="AHR158" s="339"/>
      <c r="AHS158" s="339"/>
      <c r="AHT158" s="339"/>
      <c r="AHU158" s="339"/>
      <c r="AHV158" s="339"/>
      <c r="AHW158" s="339"/>
      <c r="AHX158" s="339"/>
      <c r="AHY158" s="339"/>
      <c r="AHZ158" s="339"/>
      <c r="AIA158" s="339"/>
      <c r="AIB158" s="339"/>
      <c r="AIC158" s="339"/>
      <c r="AID158" s="339"/>
      <c r="AIE158" s="339"/>
      <c r="AIF158" s="339"/>
      <c r="AIG158" s="339"/>
      <c r="AIH158" s="339"/>
      <c r="AII158" s="339"/>
      <c r="AIJ158" s="339"/>
      <c r="AIK158" s="339"/>
      <c r="AIL158" s="339"/>
      <c r="AIM158" s="339"/>
      <c r="AIN158" s="339"/>
      <c r="AIO158" s="339"/>
      <c r="AIP158" s="339"/>
      <c r="AIQ158" s="339"/>
      <c r="AIR158" s="339"/>
      <c r="AIS158" s="339"/>
      <c r="AIT158" s="339"/>
      <c r="AIU158" s="339"/>
      <c r="AIV158" s="339"/>
      <c r="AIW158" s="339"/>
      <c r="AIX158" s="339"/>
      <c r="AIY158" s="339"/>
      <c r="AIZ158" s="339"/>
      <c r="AJA158" s="339"/>
      <c r="AJB158" s="339"/>
      <c r="AJC158" s="339"/>
      <c r="AJD158" s="339"/>
      <c r="AJE158" s="339"/>
      <c r="AJF158" s="339"/>
      <c r="AJG158" s="339"/>
      <c r="AJH158" s="339"/>
      <c r="AJI158" s="339"/>
      <c r="AJJ158" s="339"/>
      <c r="AJK158" s="339"/>
      <c r="AJL158" s="339"/>
      <c r="AJM158" s="339"/>
      <c r="AJN158" s="339"/>
      <c r="AJO158" s="339"/>
      <c r="AJP158" s="339"/>
      <c r="AJQ158" s="339"/>
      <c r="AJR158" s="339"/>
      <c r="AJS158" s="339"/>
      <c r="AJT158" s="339"/>
      <c r="AJU158" s="339"/>
      <c r="AJV158" s="339"/>
      <c r="AJW158" s="339"/>
      <c r="AJX158" s="339"/>
      <c r="AJY158" s="339"/>
      <c r="AJZ158" s="339"/>
      <c r="AKA158" s="339"/>
      <c r="AKB158" s="339"/>
      <c r="AKC158" s="339"/>
      <c r="AKD158" s="339"/>
      <c r="AKE158" s="339"/>
      <c r="AKF158" s="339"/>
      <c r="AKG158" s="339"/>
      <c r="AKH158" s="339"/>
      <c r="AKI158" s="339"/>
      <c r="AKJ158" s="339"/>
      <c r="AKK158" s="339"/>
      <c r="AKL158" s="339"/>
      <c r="AKM158" s="339"/>
      <c r="AKN158" s="339"/>
      <c r="AKO158" s="339"/>
      <c r="AKP158" s="339"/>
      <c r="AKQ158" s="339"/>
      <c r="AKR158" s="339"/>
      <c r="AKS158" s="339"/>
      <c r="AKT158" s="339"/>
      <c r="AKU158" s="339"/>
      <c r="AKV158" s="339"/>
      <c r="AKW158" s="339"/>
      <c r="AKX158" s="339"/>
      <c r="AKY158" s="339"/>
      <c r="AKZ158" s="339"/>
      <c r="ALA158" s="339"/>
      <c r="ALB158" s="339"/>
      <c r="ALC158" s="339"/>
      <c r="ALD158" s="339"/>
      <c r="ALE158" s="339"/>
      <c r="ALF158" s="339"/>
      <c r="ALG158" s="339"/>
      <c r="ALH158" s="339"/>
      <c r="ALI158" s="339"/>
      <c r="ALJ158" s="339"/>
      <c r="ALK158" s="339"/>
      <c r="ALL158" s="339"/>
      <c r="ALM158" s="339"/>
      <c r="ALN158" s="339"/>
      <c r="ALO158" s="339"/>
      <c r="ALP158" s="339"/>
      <c r="ALQ158" s="339"/>
      <c r="ALR158" s="339"/>
      <c r="ALS158" s="339"/>
      <c r="ALT158" s="339"/>
      <c r="ALU158" s="339"/>
      <c r="ALV158" s="339"/>
      <c r="ALW158" s="339"/>
      <c r="ALX158" s="339"/>
      <c r="ALY158" s="339"/>
      <c r="ALZ158" s="339"/>
      <c r="AMA158" s="339"/>
      <c r="AMB158" s="339"/>
      <c r="AMC158" s="339"/>
      <c r="AMD158" s="339"/>
      <c r="AME158" s="339"/>
      <c r="AMF158" s="339"/>
      <c r="AMG158" s="340"/>
      <c r="AMH158" s="340"/>
    </row>
    <row r="159" spans="1:1022" ht="15.75">
      <c r="A159" s="338"/>
      <c r="B159" s="524" t="s">
        <v>435</v>
      </c>
      <c r="C159" s="524" t="e">
        <f>H159/D159</f>
        <v>#DIV/0!</v>
      </c>
      <c r="D159" s="524"/>
      <c r="E159" s="528" t="e">
        <f>1/D159</f>
        <v>#DIV/0!</v>
      </c>
      <c r="F159" s="529">
        <f>M140</f>
        <v>0</v>
      </c>
      <c r="G159" s="529" t="e">
        <f>F159/D159</f>
        <v>#DIV/0!</v>
      </c>
      <c r="H159" s="524">
        <v>28</v>
      </c>
      <c r="I159" s="529" t="e">
        <f>G159*H159</f>
        <v>#DIV/0!</v>
      </c>
      <c r="J159" s="529" t="s">
        <v>436</v>
      </c>
      <c r="K159" s="338"/>
      <c r="L159" s="643"/>
      <c r="M159" s="636"/>
      <c r="N159" s="338"/>
      <c r="O159" s="339"/>
      <c r="P159" s="339"/>
      <c r="Q159" s="339"/>
      <c r="R159" s="339"/>
      <c r="S159" s="339"/>
      <c r="T159" s="339"/>
      <c r="U159" s="339"/>
      <c r="V159" s="339"/>
      <c r="W159" s="339"/>
      <c r="X159" s="339"/>
      <c r="Y159" s="339"/>
      <c r="Z159" s="339"/>
      <c r="AA159" s="339"/>
      <c r="AB159" s="339"/>
      <c r="AC159" s="339"/>
      <c r="AD159" s="339"/>
      <c r="AE159" s="339"/>
      <c r="AF159" s="339"/>
      <c r="AG159" s="339"/>
      <c r="AH159" s="339"/>
      <c r="AI159" s="339"/>
      <c r="AJ159" s="339"/>
      <c r="AK159" s="339"/>
      <c r="AL159" s="339"/>
      <c r="AM159" s="339"/>
      <c r="AN159" s="339"/>
      <c r="AO159" s="339"/>
      <c r="AP159" s="339"/>
      <c r="AQ159" s="339"/>
      <c r="AR159" s="339"/>
      <c r="AS159" s="339"/>
      <c r="AT159" s="339"/>
      <c r="AU159" s="339"/>
      <c r="AV159" s="339"/>
      <c r="AW159" s="339"/>
      <c r="AX159" s="339"/>
      <c r="AY159" s="339"/>
      <c r="AZ159" s="339"/>
      <c r="BA159" s="339"/>
      <c r="BB159" s="339"/>
      <c r="BC159" s="339"/>
      <c r="BD159" s="339"/>
      <c r="BE159" s="339"/>
      <c r="BF159" s="339"/>
      <c r="BG159" s="339"/>
      <c r="BH159" s="339"/>
      <c r="BI159" s="339"/>
      <c r="BJ159" s="339"/>
      <c r="BK159" s="339"/>
      <c r="BL159" s="339"/>
      <c r="BM159" s="339"/>
      <c r="BN159" s="339"/>
      <c r="BO159" s="339"/>
      <c r="BP159" s="339"/>
      <c r="BQ159" s="339"/>
      <c r="BR159" s="339"/>
      <c r="BS159" s="339"/>
      <c r="BT159" s="339"/>
      <c r="BU159" s="339"/>
      <c r="BV159" s="339"/>
      <c r="BW159" s="339"/>
      <c r="BX159" s="339"/>
      <c r="BY159" s="339"/>
      <c r="BZ159" s="339"/>
      <c r="CA159" s="339"/>
      <c r="CB159" s="339"/>
      <c r="CC159" s="339"/>
      <c r="CD159" s="339"/>
      <c r="CE159" s="339"/>
      <c r="CF159" s="339"/>
      <c r="CG159" s="339"/>
      <c r="CH159" s="339"/>
      <c r="CI159" s="339"/>
      <c r="CJ159" s="339"/>
      <c r="CK159" s="339"/>
      <c r="CL159" s="339"/>
      <c r="CM159" s="339"/>
      <c r="CN159" s="339"/>
      <c r="CO159" s="339"/>
      <c r="CP159" s="339"/>
      <c r="CQ159" s="339"/>
      <c r="CR159" s="339"/>
      <c r="CS159" s="339"/>
      <c r="CT159" s="339"/>
      <c r="CU159" s="339"/>
      <c r="CV159" s="339"/>
      <c r="CW159" s="339"/>
      <c r="CX159" s="339"/>
      <c r="CY159" s="339"/>
      <c r="CZ159" s="339"/>
      <c r="DA159" s="339"/>
      <c r="DB159" s="339"/>
      <c r="DC159" s="339"/>
      <c r="DD159" s="339"/>
      <c r="DE159" s="339"/>
      <c r="DF159" s="339"/>
      <c r="DG159" s="339"/>
      <c r="DH159" s="339"/>
      <c r="DI159" s="339"/>
      <c r="DJ159" s="339"/>
      <c r="DK159" s="339"/>
      <c r="DL159" s="339"/>
      <c r="DM159" s="339"/>
      <c r="DN159" s="339"/>
      <c r="DO159" s="339"/>
      <c r="DP159" s="339"/>
      <c r="DQ159" s="339"/>
      <c r="DR159" s="339"/>
      <c r="DS159" s="339"/>
      <c r="DT159" s="339"/>
      <c r="DU159" s="339"/>
      <c r="DV159" s="339"/>
      <c r="DW159" s="339"/>
      <c r="DX159" s="339"/>
      <c r="DY159" s="339"/>
      <c r="DZ159" s="339"/>
      <c r="EA159" s="339"/>
      <c r="EB159" s="339"/>
      <c r="EC159" s="339"/>
      <c r="ED159" s="339"/>
      <c r="EE159" s="339"/>
      <c r="EF159" s="339"/>
      <c r="EG159" s="339"/>
      <c r="EH159" s="339"/>
      <c r="EI159" s="339"/>
      <c r="EJ159" s="339"/>
      <c r="EK159" s="339"/>
      <c r="EL159" s="339"/>
      <c r="EM159" s="339"/>
      <c r="EN159" s="339"/>
      <c r="EO159" s="339"/>
      <c r="EP159" s="339"/>
      <c r="EQ159" s="339"/>
      <c r="ER159" s="339"/>
      <c r="ES159" s="339"/>
      <c r="ET159" s="339"/>
      <c r="EU159" s="339"/>
      <c r="EV159" s="339"/>
      <c r="EW159" s="339"/>
      <c r="EX159" s="339"/>
      <c r="EY159" s="339"/>
      <c r="EZ159" s="339"/>
      <c r="FA159" s="339"/>
      <c r="FB159" s="339"/>
      <c r="FC159" s="339"/>
      <c r="FD159" s="339"/>
      <c r="FE159" s="339"/>
      <c r="FF159" s="339"/>
      <c r="FG159" s="339"/>
      <c r="FH159" s="339"/>
      <c r="FI159" s="339"/>
      <c r="FJ159" s="339"/>
      <c r="FK159" s="339"/>
      <c r="FL159" s="339"/>
      <c r="FM159" s="339"/>
      <c r="FN159" s="339"/>
      <c r="FO159" s="339"/>
      <c r="FP159" s="339"/>
      <c r="FQ159" s="339"/>
      <c r="FR159" s="339"/>
      <c r="FS159" s="339"/>
      <c r="FT159" s="339"/>
      <c r="FU159" s="339"/>
      <c r="FV159" s="339"/>
      <c r="FW159" s="339"/>
      <c r="FX159" s="339"/>
      <c r="FY159" s="339"/>
      <c r="FZ159" s="339"/>
      <c r="GA159" s="339"/>
      <c r="GB159" s="339"/>
      <c r="GC159" s="339"/>
      <c r="GD159" s="339"/>
      <c r="GE159" s="339"/>
      <c r="GF159" s="339"/>
      <c r="GG159" s="339"/>
      <c r="GH159" s="339"/>
      <c r="GI159" s="339"/>
      <c r="GJ159" s="339"/>
      <c r="GK159" s="339"/>
      <c r="GL159" s="339"/>
      <c r="GM159" s="339"/>
      <c r="GN159" s="339"/>
      <c r="GO159" s="339"/>
      <c r="GP159" s="339"/>
      <c r="GQ159" s="339"/>
      <c r="GR159" s="339"/>
      <c r="GS159" s="339"/>
      <c r="GT159" s="339"/>
      <c r="GU159" s="339"/>
      <c r="GV159" s="339"/>
      <c r="GW159" s="339"/>
      <c r="GX159" s="339"/>
      <c r="GY159" s="339"/>
      <c r="GZ159" s="339"/>
      <c r="HA159" s="339"/>
      <c r="HB159" s="339"/>
      <c r="HC159" s="339"/>
      <c r="HD159" s="339"/>
      <c r="HE159" s="339"/>
      <c r="HF159" s="339"/>
      <c r="HG159" s="339"/>
      <c r="HH159" s="339"/>
      <c r="HI159" s="339"/>
      <c r="HJ159" s="339"/>
      <c r="HK159" s="339"/>
      <c r="HL159" s="339"/>
      <c r="HM159" s="339"/>
      <c r="HN159" s="339"/>
      <c r="HO159" s="339"/>
      <c r="HP159" s="339"/>
      <c r="HQ159" s="339"/>
      <c r="HR159" s="339"/>
      <c r="HS159" s="339"/>
      <c r="HT159" s="339"/>
      <c r="HU159" s="339"/>
      <c r="HV159" s="339"/>
      <c r="HW159" s="339"/>
      <c r="HX159" s="339"/>
      <c r="HY159" s="339"/>
      <c r="HZ159" s="339"/>
      <c r="IA159" s="339"/>
      <c r="IB159" s="339"/>
      <c r="IC159" s="339"/>
      <c r="ID159" s="339"/>
      <c r="IE159" s="339"/>
      <c r="IF159" s="339"/>
      <c r="IG159" s="339"/>
      <c r="IH159" s="339"/>
      <c r="II159" s="339"/>
      <c r="IJ159" s="339"/>
      <c r="IK159" s="339"/>
      <c r="IL159" s="339"/>
      <c r="IM159" s="339"/>
      <c r="IN159" s="339"/>
      <c r="IO159" s="339"/>
      <c r="IP159" s="339"/>
      <c r="IQ159" s="339"/>
      <c r="IR159" s="339"/>
      <c r="IS159" s="339"/>
      <c r="IT159" s="339"/>
      <c r="IU159" s="339"/>
      <c r="IV159" s="339"/>
      <c r="IW159" s="339"/>
      <c r="IX159" s="339"/>
      <c r="IY159" s="339"/>
      <c r="IZ159" s="339"/>
      <c r="JA159" s="339"/>
      <c r="JB159" s="339"/>
      <c r="JC159" s="339"/>
      <c r="JD159" s="339"/>
      <c r="JE159" s="339"/>
      <c r="JF159" s="339"/>
      <c r="JG159" s="339"/>
      <c r="JH159" s="339"/>
      <c r="JI159" s="339"/>
      <c r="JJ159" s="339"/>
      <c r="JK159" s="339"/>
      <c r="JL159" s="339"/>
      <c r="JM159" s="339"/>
      <c r="JN159" s="339"/>
      <c r="JO159" s="339"/>
      <c r="JP159" s="339"/>
      <c r="JQ159" s="339"/>
      <c r="JR159" s="339"/>
      <c r="JS159" s="339"/>
      <c r="JT159" s="339"/>
      <c r="JU159" s="339"/>
      <c r="JV159" s="339"/>
      <c r="JW159" s="339"/>
      <c r="JX159" s="339"/>
      <c r="JY159" s="339"/>
      <c r="JZ159" s="339"/>
      <c r="KA159" s="339"/>
      <c r="KB159" s="339"/>
      <c r="KC159" s="339"/>
      <c r="KD159" s="339"/>
      <c r="KE159" s="339"/>
      <c r="KF159" s="339"/>
      <c r="KG159" s="339"/>
      <c r="KH159" s="339"/>
      <c r="KI159" s="339"/>
      <c r="KJ159" s="339"/>
      <c r="KK159" s="339"/>
      <c r="KL159" s="339"/>
      <c r="KM159" s="339"/>
      <c r="KN159" s="339"/>
      <c r="KO159" s="339"/>
      <c r="KP159" s="339"/>
      <c r="KQ159" s="339"/>
      <c r="KR159" s="339"/>
      <c r="KS159" s="339"/>
      <c r="KT159" s="339"/>
      <c r="KU159" s="339"/>
      <c r="KV159" s="339"/>
      <c r="KW159" s="339"/>
      <c r="KX159" s="339"/>
      <c r="KY159" s="339"/>
      <c r="KZ159" s="339"/>
      <c r="LA159" s="339"/>
      <c r="LB159" s="339"/>
      <c r="LC159" s="339"/>
      <c r="LD159" s="339"/>
      <c r="LE159" s="339"/>
      <c r="LF159" s="339"/>
      <c r="LG159" s="339"/>
      <c r="LH159" s="339"/>
      <c r="LI159" s="339"/>
      <c r="LJ159" s="339"/>
      <c r="LK159" s="339"/>
      <c r="LL159" s="339"/>
      <c r="LM159" s="339"/>
      <c r="LN159" s="339"/>
      <c r="LO159" s="339"/>
      <c r="LP159" s="339"/>
      <c r="LQ159" s="339"/>
      <c r="LR159" s="339"/>
      <c r="LS159" s="339"/>
      <c r="LT159" s="339"/>
      <c r="LU159" s="339"/>
      <c r="LV159" s="339"/>
      <c r="LW159" s="339"/>
      <c r="LX159" s="339"/>
      <c r="LY159" s="339"/>
      <c r="LZ159" s="339"/>
      <c r="MA159" s="339"/>
      <c r="MB159" s="339"/>
      <c r="MC159" s="339"/>
      <c r="MD159" s="339"/>
      <c r="ME159" s="339"/>
      <c r="MF159" s="339"/>
      <c r="MG159" s="339"/>
      <c r="MH159" s="339"/>
      <c r="MI159" s="339"/>
      <c r="MJ159" s="339"/>
      <c r="MK159" s="339"/>
      <c r="ML159" s="339"/>
      <c r="MM159" s="339"/>
      <c r="MN159" s="339"/>
      <c r="MO159" s="339"/>
      <c r="MP159" s="339"/>
      <c r="MQ159" s="339"/>
      <c r="MR159" s="339"/>
      <c r="MS159" s="339"/>
      <c r="MT159" s="339"/>
      <c r="MU159" s="339"/>
      <c r="MV159" s="339"/>
      <c r="MW159" s="339"/>
      <c r="MX159" s="339"/>
      <c r="MY159" s="339"/>
      <c r="MZ159" s="339"/>
      <c r="NA159" s="339"/>
      <c r="NB159" s="339"/>
      <c r="NC159" s="339"/>
      <c r="ND159" s="339"/>
      <c r="NE159" s="339"/>
      <c r="NF159" s="339"/>
      <c r="NG159" s="339"/>
      <c r="NH159" s="339"/>
      <c r="NI159" s="339"/>
      <c r="NJ159" s="339"/>
      <c r="NK159" s="339"/>
      <c r="NL159" s="339"/>
      <c r="NM159" s="339"/>
      <c r="NN159" s="339"/>
      <c r="NO159" s="339"/>
      <c r="NP159" s="339"/>
      <c r="NQ159" s="339"/>
      <c r="NR159" s="339"/>
      <c r="NS159" s="339"/>
      <c r="NT159" s="339"/>
      <c r="NU159" s="339"/>
      <c r="NV159" s="339"/>
      <c r="NW159" s="339"/>
      <c r="NX159" s="339"/>
      <c r="NY159" s="339"/>
      <c r="NZ159" s="339"/>
      <c r="OA159" s="339"/>
      <c r="OB159" s="339"/>
      <c r="OC159" s="339"/>
      <c r="OD159" s="339"/>
      <c r="OE159" s="339"/>
      <c r="OF159" s="339"/>
      <c r="OG159" s="339"/>
      <c r="OH159" s="339"/>
      <c r="OI159" s="339"/>
      <c r="OJ159" s="339"/>
      <c r="OK159" s="339"/>
      <c r="OL159" s="339"/>
      <c r="OM159" s="339"/>
      <c r="ON159" s="339"/>
      <c r="OO159" s="339"/>
      <c r="OP159" s="339"/>
      <c r="OQ159" s="339"/>
      <c r="OR159" s="339"/>
      <c r="OS159" s="339"/>
      <c r="OT159" s="339"/>
      <c r="OU159" s="339"/>
      <c r="OV159" s="339"/>
      <c r="OW159" s="339"/>
      <c r="OX159" s="339"/>
      <c r="OY159" s="339"/>
      <c r="OZ159" s="339"/>
      <c r="PA159" s="339"/>
      <c r="PB159" s="339"/>
      <c r="PC159" s="339"/>
      <c r="PD159" s="339"/>
      <c r="PE159" s="339"/>
      <c r="PF159" s="339"/>
      <c r="PG159" s="339"/>
      <c r="PH159" s="339"/>
      <c r="PI159" s="339"/>
      <c r="PJ159" s="339"/>
      <c r="PK159" s="339"/>
      <c r="PL159" s="339"/>
      <c r="PM159" s="339"/>
      <c r="PN159" s="339"/>
      <c r="PO159" s="339"/>
      <c r="PP159" s="339"/>
      <c r="PQ159" s="339"/>
      <c r="PR159" s="339"/>
      <c r="PS159" s="339"/>
      <c r="PT159" s="339"/>
      <c r="PU159" s="339"/>
      <c r="PV159" s="339"/>
      <c r="PW159" s="339"/>
      <c r="PX159" s="339"/>
      <c r="PY159" s="339"/>
      <c r="PZ159" s="339"/>
      <c r="QA159" s="339"/>
      <c r="QB159" s="339"/>
      <c r="QC159" s="339"/>
      <c r="QD159" s="339"/>
      <c r="QE159" s="339"/>
      <c r="QF159" s="339"/>
      <c r="QG159" s="339"/>
      <c r="QH159" s="339"/>
      <c r="QI159" s="339"/>
      <c r="QJ159" s="339"/>
      <c r="QK159" s="339"/>
      <c r="QL159" s="339"/>
      <c r="QM159" s="339"/>
      <c r="QN159" s="339"/>
      <c r="QO159" s="339"/>
      <c r="QP159" s="339"/>
      <c r="QQ159" s="339"/>
      <c r="QR159" s="339"/>
      <c r="QS159" s="339"/>
      <c r="QT159" s="339"/>
      <c r="QU159" s="339"/>
      <c r="QV159" s="339"/>
      <c r="QW159" s="339"/>
      <c r="QX159" s="339"/>
      <c r="QY159" s="339"/>
      <c r="QZ159" s="339"/>
      <c r="RA159" s="339"/>
      <c r="RB159" s="339"/>
      <c r="RC159" s="339"/>
      <c r="RD159" s="339"/>
      <c r="RE159" s="339"/>
      <c r="RF159" s="339"/>
      <c r="RG159" s="339"/>
      <c r="RH159" s="339"/>
      <c r="RI159" s="339"/>
      <c r="RJ159" s="339"/>
      <c r="RK159" s="339"/>
      <c r="RL159" s="339"/>
      <c r="RM159" s="339"/>
      <c r="RN159" s="339"/>
      <c r="RO159" s="339"/>
      <c r="RP159" s="339"/>
      <c r="RQ159" s="339"/>
      <c r="RR159" s="339"/>
      <c r="RS159" s="339"/>
      <c r="RT159" s="339"/>
      <c r="RU159" s="339"/>
      <c r="RV159" s="339"/>
      <c r="RW159" s="339"/>
      <c r="RX159" s="339"/>
      <c r="RY159" s="339"/>
      <c r="RZ159" s="339"/>
      <c r="SA159" s="339"/>
      <c r="SB159" s="339"/>
      <c r="SC159" s="339"/>
      <c r="SD159" s="339"/>
      <c r="SE159" s="339"/>
      <c r="SF159" s="339"/>
      <c r="SG159" s="339"/>
      <c r="SH159" s="339"/>
      <c r="SI159" s="339"/>
      <c r="SJ159" s="339"/>
      <c r="SK159" s="339"/>
      <c r="SL159" s="339"/>
      <c r="SM159" s="339"/>
      <c r="SN159" s="339"/>
      <c r="SO159" s="339"/>
      <c r="SP159" s="339"/>
      <c r="SQ159" s="339"/>
      <c r="SR159" s="339"/>
      <c r="SS159" s="339"/>
      <c r="ST159" s="339"/>
      <c r="SU159" s="339"/>
      <c r="SV159" s="339"/>
      <c r="SW159" s="339"/>
      <c r="SX159" s="339"/>
      <c r="SY159" s="339"/>
      <c r="SZ159" s="339"/>
      <c r="TA159" s="339"/>
      <c r="TB159" s="339"/>
      <c r="TC159" s="339"/>
      <c r="TD159" s="339"/>
      <c r="TE159" s="339"/>
      <c r="TF159" s="339"/>
      <c r="TG159" s="339"/>
      <c r="TH159" s="339"/>
      <c r="TI159" s="339"/>
      <c r="TJ159" s="339"/>
      <c r="TK159" s="339"/>
      <c r="TL159" s="339"/>
      <c r="TM159" s="339"/>
      <c r="TN159" s="339"/>
      <c r="TO159" s="339"/>
      <c r="TP159" s="339"/>
      <c r="TQ159" s="339"/>
      <c r="TR159" s="339"/>
      <c r="TS159" s="339"/>
      <c r="TT159" s="339"/>
      <c r="TU159" s="339"/>
      <c r="TV159" s="339"/>
      <c r="TW159" s="339"/>
      <c r="TX159" s="339"/>
      <c r="TY159" s="339"/>
      <c r="TZ159" s="339"/>
      <c r="UA159" s="339"/>
      <c r="UB159" s="339"/>
      <c r="UC159" s="339"/>
      <c r="UD159" s="339"/>
      <c r="UE159" s="339"/>
      <c r="UF159" s="339"/>
      <c r="UG159" s="339"/>
      <c r="UH159" s="339"/>
      <c r="UI159" s="339"/>
      <c r="UJ159" s="339"/>
      <c r="UK159" s="339"/>
      <c r="UL159" s="339"/>
      <c r="UM159" s="339"/>
      <c r="UN159" s="339"/>
      <c r="UO159" s="339"/>
      <c r="UP159" s="339"/>
      <c r="UQ159" s="339"/>
      <c r="UR159" s="339"/>
      <c r="US159" s="339"/>
      <c r="UT159" s="339"/>
      <c r="UU159" s="339"/>
      <c r="UV159" s="339"/>
      <c r="UW159" s="339"/>
      <c r="UX159" s="339"/>
      <c r="UY159" s="339"/>
      <c r="UZ159" s="339"/>
      <c r="VA159" s="339"/>
      <c r="VB159" s="339"/>
      <c r="VC159" s="339"/>
      <c r="VD159" s="339"/>
      <c r="VE159" s="339"/>
      <c r="VF159" s="339"/>
      <c r="VG159" s="339"/>
      <c r="VH159" s="339"/>
      <c r="VI159" s="339"/>
      <c r="VJ159" s="339"/>
      <c r="VK159" s="339"/>
      <c r="VL159" s="339"/>
      <c r="VM159" s="339"/>
      <c r="VN159" s="339"/>
      <c r="VO159" s="339"/>
      <c r="VP159" s="339"/>
      <c r="VQ159" s="339"/>
      <c r="VR159" s="339"/>
      <c r="VS159" s="339"/>
      <c r="VT159" s="339"/>
      <c r="VU159" s="339"/>
      <c r="VV159" s="339"/>
      <c r="VW159" s="339"/>
      <c r="VX159" s="339"/>
      <c r="VY159" s="339"/>
      <c r="VZ159" s="339"/>
      <c r="WA159" s="339"/>
      <c r="WB159" s="339"/>
      <c r="WC159" s="339"/>
      <c r="WD159" s="339"/>
      <c r="WE159" s="339"/>
      <c r="WF159" s="339"/>
      <c r="WG159" s="339"/>
      <c r="WH159" s="339"/>
      <c r="WI159" s="339"/>
      <c r="WJ159" s="339"/>
      <c r="WK159" s="339"/>
      <c r="WL159" s="339"/>
      <c r="WM159" s="339"/>
      <c r="WN159" s="339"/>
      <c r="WO159" s="339"/>
      <c r="WP159" s="339"/>
      <c r="WQ159" s="339"/>
      <c r="WR159" s="339"/>
      <c r="WS159" s="339"/>
      <c r="WT159" s="339"/>
      <c r="WU159" s="339"/>
      <c r="WV159" s="339"/>
      <c r="WW159" s="339"/>
      <c r="WX159" s="339"/>
      <c r="WY159" s="339"/>
      <c r="WZ159" s="339"/>
      <c r="XA159" s="339"/>
      <c r="XB159" s="339"/>
      <c r="XC159" s="339"/>
      <c r="XD159" s="339"/>
      <c r="XE159" s="339"/>
      <c r="XF159" s="339"/>
      <c r="XG159" s="339"/>
      <c r="XH159" s="339"/>
      <c r="XI159" s="339"/>
      <c r="XJ159" s="339"/>
      <c r="XK159" s="339"/>
      <c r="XL159" s="339"/>
      <c r="XM159" s="339"/>
      <c r="XN159" s="339"/>
      <c r="XO159" s="339"/>
      <c r="XP159" s="339"/>
      <c r="XQ159" s="339"/>
      <c r="XR159" s="339"/>
      <c r="XS159" s="339"/>
      <c r="XT159" s="339"/>
      <c r="XU159" s="339"/>
      <c r="XV159" s="339"/>
      <c r="XW159" s="339"/>
      <c r="XX159" s="339"/>
      <c r="XY159" s="339"/>
      <c r="XZ159" s="339"/>
      <c r="YA159" s="339"/>
      <c r="YB159" s="339"/>
      <c r="YC159" s="339"/>
      <c r="YD159" s="339"/>
      <c r="YE159" s="339"/>
      <c r="YF159" s="339"/>
      <c r="YG159" s="339"/>
      <c r="YH159" s="339"/>
      <c r="YI159" s="339"/>
      <c r="YJ159" s="339"/>
      <c r="YK159" s="339"/>
      <c r="YL159" s="339"/>
      <c r="YM159" s="339"/>
      <c r="YN159" s="339"/>
      <c r="YO159" s="339"/>
      <c r="YP159" s="339"/>
      <c r="YQ159" s="339"/>
      <c r="YR159" s="339"/>
      <c r="YS159" s="339"/>
      <c r="YT159" s="339"/>
      <c r="YU159" s="339"/>
      <c r="YV159" s="339"/>
      <c r="YW159" s="339"/>
      <c r="YX159" s="339"/>
      <c r="YY159" s="339"/>
      <c r="YZ159" s="339"/>
      <c r="ZA159" s="339"/>
      <c r="ZB159" s="339"/>
      <c r="ZC159" s="339"/>
      <c r="ZD159" s="339"/>
      <c r="ZE159" s="339"/>
      <c r="ZF159" s="339"/>
      <c r="ZG159" s="339"/>
      <c r="ZH159" s="339"/>
      <c r="ZI159" s="339"/>
      <c r="ZJ159" s="339"/>
      <c r="ZK159" s="339"/>
      <c r="ZL159" s="339"/>
      <c r="ZM159" s="339"/>
      <c r="ZN159" s="339"/>
      <c r="ZO159" s="339"/>
      <c r="ZP159" s="339"/>
      <c r="ZQ159" s="339"/>
      <c r="ZR159" s="339"/>
      <c r="ZS159" s="339"/>
      <c r="ZT159" s="339"/>
      <c r="ZU159" s="339"/>
      <c r="ZV159" s="339"/>
      <c r="ZW159" s="339"/>
      <c r="ZX159" s="339"/>
      <c r="ZY159" s="339"/>
      <c r="ZZ159" s="339"/>
      <c r="AAA159" s="339"/>
      <c r="AAB159" s="339"/>
      <c r="AAC159" s="339"/>
      <c r="AAD159" s="339"/>
      <c r="AAE159" s="339"/>
      <c r="AAF159" s="339"/>
      <c r="AAG159" s="339"/>
      <c r="AAH159" s="339"/>
      <c r="AAI159" s="339"/>
      <c r="AAJ159" s="339"/>
      <c r="AAK159" s="339"/>
      <c r="AAL159" s="339"/>
      <c r="AAM159" s="339"/>
      <c r="AAN159" s="339"/>
      <c r="AAO159" s="339"/>
      <c r="AAP159" s="339"/>
      <c r="AAQ159" s="339"/>
      <c r="AAR159" s="339"/>
      <c r="AAS159" s="339"/>
      <c r="AAT159" s="339"/>
      <c r="AAU159" s="339"/>
      <c r="AAV159" s="339"/>
      <c r="AAW159" s="339"/>
      <c r="AAX159" s="339"/>
      <c r="AAY159" s="339"/>
      <c r="AAZ159" s="339"/>
      <c r="ABA159" s="339"/>
      <c r="ABB159" s="339"/>
      <c r="ABC159" s="339"/>
      <c r="ABD159" s="339"/>
      <c r="ABE159" s="339"/>
      <c r="ABF159" s="339"/>
      <c r="ABG159" s="339"/>
      <c r="ABH159" s="339"/>
      <c r="ABI159" s="339"/>
      <c r="ABJ159" s="339"/>
      <c r="ABK159" s="339"/>
      <c r="ABL159" s="339"/>
      <c r="ABM159" s="339"/>
      <c r="ABN159" s="339"/>
      <c r="ABO159" s="339"/>
      <c r="ABP159" s="339"/>
      <c r="ABQ159" s="339"/>
      <c r="ABR159" s="339"/>
      <c r="ABS159" s="339"/>
      <c r="ABT159" s="339"/>
      <c r="ABU159" s="339"/>
      <c r="ABV159" s="339"/>
      <c r="ABW159" s="339"/>
      <c r="ABX159" s="339"/>
      <c r="ABY159" s="339"/>
      <c r="ABZ159" s="339"/>
      <c r="ACA159" s="339"/>
      <c r="ACB159" s="339"/>
      <c r="ACC159" s="339"/>
      <c r="ACD159" s="339"/>
      <c r="ACE159" s="339"/>
      <c r="ACF159" s="339"/>
      <c r="ACG159" s="339"/>
      <c r="ACH159" s="339"/>
      <c r="ACI159" s="339"/>
      <c r="ACJ159" s="339"/>
      <c r="ACK159" s="339"/>
      <c r="ACL159" s="339"/>
      <c r="ACM159" s="339"/>
      <c r="ACN159" s="339"/>
      <c r="ACO159" s="339"/>
      <c r="ACP159" s="339"/>
      <c r="ACQ159" s="339"/>
      <c r="ACR159" s="339"/>
      <c r="ACS159" s="339"/>
      <c r="ACT159" s="339"/>
      <c r="ACU159" s="339"/>
      <c r="ACV159" s="339"/>
      <c r="ACW159" s="339"/>
      <c r="ACX159" s="339"/>
      <c r="ACY159" s="339"/>
      <c r="ACZ159" s="339"/>
      <c r="ADA159" s="339"/>
      <c r="ADB159" s="339"/>
      <c r="ADC159" s="339"/>
      <c r="ADD159" s="339"/>
      <c r="ADE159" s="339"/>
      <c r="ADF159" s="339"/>
      <c r="ADG159" s="339"/>
      <c r="ADH159" s="339"/>
      <c r="ADI159" s="339"/>
      <c r="ADJ159" s="339"/>
      <c r="ADK159" s="339"/>
      <c r="ADL159" s="339"/>
      <c r="ADM159" s="339"/>
      <c r="ADN159" s="339"/>
      <c r="ADO159" s="339"/>
      <c r="ADP159" s="339"/>
      <c r="ADQ159" s="339"/>
      <c r="ADR159" s="339"/>
      <c r="ADS159" s="339"/>
      <c r="ADT159" s="339"/>
      <c r="ADU159" s="339"/>
      <c r="ADV159" s="339"/>
      <c r="ADW159" s="339"/>
      <c r="ADX159" s="339"/>
      <c r="ADY159" s="339"/>
      <c r="ADZ159" s="339"/>
      <c r="AEA159" s="339"/>
      <c r="AEB159" s="339"/>
      <c r="AEC159" s="339"/>
      <c r="AED159" s="339"/>
      <c r="AEE159" s="339"/>
      <c r="AEF159" s="339"/>
      <c r="AEG159" s="339"/>
      <c r="AEH159" s="339"/>
      <c r="AEI159" s="339"/>
      <c r="AEJ159" s="339"/>
      <c r="AEK159" s="339"/>
      <c r="AEL159" s="339"/>
      <c r="AEM159" s="339"/>
      <c r="AEN159" s="339"/>
      <c r="AEO159" s="339"/>
      <c r="AEP159" s="339"/>
      <c r="AEQ159" s="339"/>
      <c r="AER159" s="339"/>
      <c r="AES159" s="339"/>
      <c r="AET159" s="339"/>
      <c r="AEU159" s="339"/>
      <c r="AEV159" s="339"/>
      <c r="AEW159" s="339"/>
      <c r="AEX159" s="339"/>
      <c r="AEY159" s="339"/>
      <c r="AEZ159" s="339"/>
      <c r="AFA159" s="339"/>
      <c r="AFB159" s="339"/>
      <c r="AFC159" s="339"/>
      <c r="AFD159" s="339"/>
      <c r="AFE159" s="339"/>
      <c r="AFF159" s="339"/>
      <c r="AFG159" s="339"/>
      <c r="AFH159" s="339"/>
      <c r="AFI159" s="339"/>
      <c r="AFJ159" s="339"/>
      <c r="AFK159" s="339"/>
      <c r="AFL159" s="339"/>
      <c r="AFM159" s="339"/>
      <c r="AFN159" s="339"/>
      <c r="AFO159" s="339"/>
      <c r="AFP159" s="339"/>
      <c r="AFQ159" s="339"/>
      <c r="AFR159" s="339"/>
      <c r="AFS159" s="339"/>
      <c r="AFT159" s="339"/>
      <c r="AFU159" s="339"/>
      <c r="AFV159" s="339"/>
      <c r="AFW159" s="339"/>
      <c r="AFX159" s="339"/>
      <c r="AFY159" s="339"/>
      <c r="AFZ159" s="339"/>
      <c r="AGA159" s="339"/>
      <c r="AGB159" s="339"/>
      <c r="AGC159" s="339"/>
      <c r="AGD159" s="339"/>
      <c r="AGE159" s="339"/>
      <c r="AGF159" s="339"/>
      <c r="AGG159" s="339"/>
      <c r="AGH159" s="339"/>
      <c r="AGI159" s="339"/>
      <c r="AGJ159" s="339"/>
      <c r="AGK159" s="339"/>
      <c r="AGL159" s="339"/>
      <c r="AGM159" s="339"/>
      <c r="AGN159" s="339"/>
      <c r="AGO159" s="339"/>
      <c r="AGP159" s="339"/>
      <c r="AGQ159" s="339"/>
      <c r="AGR159" s="339"/>
      <c r="AGS159" s="339"/>
      <c r="AGT159" s="339"/>
      <c r="AGU159" s="339"/>
      <c r="AGV159" s="339"/>
      <c r="AGW159" s="339"/>
      <c r="AGX159" s="339"/>
      <c r="AGY159" s="339"/>
      <c r="AGZ159" s="339"/>
      <c r="AHA159" s="339"/>
      <c r="AHB159" s="339"/>
      <c r="AHC159" s="339"/>
      <c r="AHD159" s="339"/>
      <c r="AHE159" s="339"/>
      <c r="AHF159" s="339"/>
      <c r="AHG159" s="339"/>
      <c r="AHH159" s="339"/>
      <c r="AHI159" s="339"/>
      <c r="AHJ159" s="339"/>
      <c r="AHK159" s="339"/>
      <c r="AHL159" s="339"/>
      <c r="AHM159" s="339"/>
      <c r="AHN159" s="339"/>
      <c r="AHO159" s="339"/>
      <c r="AHP159" s="339"/>
      <c r="AHQ159" s="339"/>
      <c r="AHR159" s="339"/>
      <c r="AHS159" s="339"/>
      <c r="AHT159" s="339"/>
      <c r="AHU159" s="339"/>
      <c r="AHV159" s="339"/>
      <c r="AHW159" s="339"/>
      <c r="AHX159" s="339"/>
      <c r="AHY159" s="339"/>
      <c r="AHZ159" s="339"/>
      <c r="AIA159" s="339"/>
      <c r="AIB159" s="339"/>
      <c r="AIC159" s="339"/>
      <c r="AID159" s="339"/>
      <c r="AIE159" s="339"/>
      <c r="AIF159" s="339"/>
      <c r="AIG159" s="339"/>
      <c r="AIH159" s="339"/>
      <c r="AII159" s="339"/>
      <c r="AIJ159" s="339"/>
      <c r="AIK159" s="339"/>
      <c r="AIL159" s="339"/>
      <c r="AIM159" s="339"/>
      <c r="AIN159" s="339"/>
      <c r="AIO159" s="339"/>
      <c r="AIP159" s="339"/>
      <c r="AIQ159" s="339"/>
      <c r="AIR159" s="339"/>
      <c r="AIS159" s="339"/>
      <c r="AIT159" s="339"/>
      <c r="AIU159" s="339"/>
      <c r="AIV159" s="339"/>
      <c r="AIW159" s="339"/>
      <c r="AIX159" s="339"/>
      <c r="AIY159" s="339"/>
      <c r="AIZ159" s="339"/>
      <c r="AJA159" s="339"/>
      <c r="AJB159" s="339"/>
      <c r="AJC159" s="339"/>
      <c r="AJD159" s="339"/>
      <c r="AJE159" s="339"/>
      <c r="AJF159" s="339"/>
      <c r="AJG159" s="339"/>
      <c r="AJH159" s="339"/>
      <c r="AJI159" s="339"/>
      <c r="AJJ159" s="339"/>
      <c r="AJK159" s="339"/>
      <c r="AJL159" s="339"/>
      <c r="AJM159" s="339"/>
      <c r="AJN159" s="339"/>
      <c r="AJO159" s="339"/>
      <c r="AJP159" s="339"/>
      <c r="AJQ159" s="339"/>
      <c r="AJR159" s="339"/>
      <c r="AJS159" s="339"/>
      <c r="AJT159" s="339"/>
      <c r="AJU159" s="339"/>
      <c r="AJV159" s="339"/>
      <c r="AJW159" s="339"/>
      <c r="AJX159" s="339"/>
      <c r="AJY159" s="339"/>
      <c r="AJZ159" s="339"/>
      <c r="AKA159" s="339"/>
      <c r="AKB159" s="339"/>
      <c r="AKC159" s="339"/>
      <c r="AKD159" s="339"/>
      <c r="AKE159" s="339"/>
      <c r="AKF159" s="339"/>
      <c r="AKG159" s="339"/>
      <c r="AKH159" s="339"/>
      <c r="AKI159" s="339"/>
      <c r="AKJ159" s="339"/>
      <c r="AKK159" s="339"/>
      <c r="AKL159" s="339"/>
      <c r="AKM159" s="339"/>
      <c r="AKN159" s="339"/>
      <c r="AKO159" s="339"/>
      <c r="AKP159" s="339"/>
      <c r="AKQ159" s="339"/>
      <c r="AKR159" s="339"/>
      <c r="AKS159" s="339"/>
      <c r="AKT159" s="339"/>
      <c r="AKU159" s="339"/>
      <c r="AKV159" s="339"/>
      <c r="AKW159" s="339"/>
      <c r="AKX159" s="339"/>
      <c r="AKY159" s="339"/>
      <c r="AKZ159" s="339"/>
      <c r="ALA159" s="339"/>
      <c r="ALB159" s="339"/>
      <c r="ALC159" s="339"/>
      <c r="ALD159" s="339"/>
      <c r="ALE159" s="339"/>
      <c r="ALF159" s="339"/>
      <c r="ALG159" s="339"/>
      <c r="ALH159" s="339"/>
      <c r="ALI159" s="339"/>
      <c r="ALJ159" s="339"/>
      <c r="ALK159" s="339"/>
      <c r="ALL159" s="339"/>
      <c r="ALM159" s="339"/>
      <c r="ALN159" s="339"/>
      <c r="ALO159" s="339"/>
      <c r="ALP159" s="339"/>
      <c r="ALQ159" s="339"/>
      <c r="ALR159" s="339"/>
      <c r="ALS159" s="339"/>
      <c r="ALT159" s="339"/>
      <c r="ALU159" s="339"/>
      <c r="ALV159" s="339"/>
      <c r="ALW159" s="339"/>
      <c r="ALX159" s="339"/>
      <c r="ALY159" s="339"/>
      <c r="ALZ159" s="339"/>
      <c r="AMA159" s="339"/>
      <c r="AMB159" s="339"/>
      <c r="AMC159" s="339"/>
      <c r="AMD159" s="339"/>
      <c r="AME159" s="339"/>
      <c r="AMF159" s="339"/>
      <c r="AMG159" s="340"/>
      <c r="AMH159" s="340"/>
    </row>
    <row r="160" spans="1:1022" ht="15.75">
      <c r="A160" s="338"/>
      <c r="B160" s="524" t="s">
        <v>437</v>
      </c>
      <c r="C160" s="524" t="e">
        <f>H160/D160</f>
        <v>#DIV/0!</v>
      </c>
      <c r="D160" s="560"/>
      <c r="E160" s="530" t="e">
        <f>1/D160</f>
        <v>#DIV/0!</v>
      </c>
      <c r="F160" s="529">
        <f>I140</f>
        <v>0</v>
      </c>
      <c r="G160" s="529" t="e">
        <f>F160/D160</f>
        <v>#DIV/0!</v>
      </c>
      <c r="H160" s="524">
        <v>6285.76</v>
      </c>
      <c r="I160" s="529" t="e">
        <f>G160*H160</f>
        <v>#DIV/0!</v>
      </c>
      <c r="J160" s="529" t="s">
        <v>434</v>
      </c>
      <c r="K160" s="338"/>
      <c r="L160" s="636"/>
      <c r="M160" s="636"/>
      <c r="N160" s="338"/>
      <c r="O160" s="339"/>
      <c r="P160" s="339"/>
      <c r="Q160" s="339"/>
      <c r="R160" s="339"/>
      <c r="S160" s="339"/>
      <c r="T160" s="339"/>
      <c r="U160" s="339"/>
      <c r="V160" s="339"/>
      <c r="W160" s="339"/>
      <c r="X160" s="339"/>
      <c r="Y160" s="339"/>
      <c r="Z160" s="339"/>
      <c r="AA160" s="339"/>
      <c r="AB160" s="339"/>
      <c r="AC160" s="339"/>
      <c r="AD160" s="339"/>
      <c r="AE160" s="339"/>
      <c r="AF160" s="339"/>
      <c r="AG160" s="339"/>
      <c r="AH160" s="339"/>
      <c r="AI160" s="339"/>
      <c r="AJ160" s="339"/>
      <c r="AK160" s="339"/>
      <c r="AL160" s="339"/>
      <c r="AM160" s="339"/>
      <c r="AN160" s="339"/>
      <c r="AO160" s="339"/>
      <c r="AP160" s="339"/>
      <c r="AQ160" s="339"/>
      <c r="AR160" s="339"/>
      <c r="AS160" s="339"/>
      <c r="AT160" s="339"/>
      <c r="AU160" s="339"/>
      <c r="AV160" s="339"/>
      <c r="AW160" s="339"/>
      <c r="AX160" s="339"/>
      <c r="AY160" s="339"/>
      <c r="AZ160" s="339"/>
      <c r="BA160" s="339"/>
      <c r="BB160" s="339"/>
      <c r="BC160" s="339"/>
      <c r="BD160" s="339"/>
      <c r="BE160" s="339"/>
      <c r="BF160" s="339"/>
      <c r="BG160" s="339"/>
      <c r="BH160" s="339"/>
      <c r="BI160" s="339"/>
      <c r="BJ160" s="339"/>
      <c r="BK160" s="339"/>
      <c r="BL160" s="339"/>
      <c r="BM160" s="339"/>
      <c r="BN160" s="339"/>
      <c r="BO160" s="339"/>
      <c r="BP160" s="339"/>
      <c r="BQ160" s="339"/>
      <c r="BR160" s="339"/>
      <c r="BS160" s="339"/>
      <c r="BT160" s="339"/>
      <c r="BU160" s="339"/>
      <c r="BV160" s="339"/>
      <c r="BW160" s="339"/>
      <c r="BX160" s="339"/>
      <c r="BY160" s="339"/>
      <c r="BZ160" s="339"/>
      <c r="CA160" s="339"/>
      <c r="CB160" s="339"/>
      <c r="CC160" s="339"/>
      <c r="CD160" s="339"/>
      <c r="CE160" s="339"/>
      <c r="CF160" s="339"/>
      <c r="CG160" s="339"/>
      <c r="CH160" s="339"/>
      <c r="CI160" s="339"/>
      <c r="CJ160" s="339"/>
      <c r="CK160" s="339"/>
      <c r="CL160" s="339"/>
      <c r="CM160" s="339"/>
      <c r="CN160" s="339"/>
      <c r="CO160" s="339"/>
      <c r="CP160" s="339"/>
      <c r="CQ160" s="339"/>
      <c r="CR160" s="339"/>
      <c r="CS160" s="339"/>
      <c r="CT160" s="339"/>
      <c r="CU160" s="339"/>
      <c r="CV160" s="339"/>
      <c r="CW160" s="339"/>
      <c r="CX160" s="339"/>
      <c r="CY160" s="339"/>
      <c r="CZ160" s="339"/>
      <c r="DA160" s="339"/>
      <c r="DB160" s="339"/>
      <c r="DC160" s="339"/>
      <c r="DD160" s="339"/>
      <c r="DE160" s="339"/>
      <c r="DF160" s="339"/>
      <c r="DG160" s="339"/>
      <c r="DH160" s="339"/>
      <c r="DI160" s="339"/>
      <c r="DJ160" s="339"/>
      <c r="DK160" s="339"/>
      <c r="DL160" s="339"/>
      <c r="DM160" s="339"/>
      <c r="DN160" s="339"/>
      <c r="DO160" s="339"/>
      <c r="DP160" s="339"/>
      <c r="DQ160" s="339"/>
      <c r="DR160" s="339"/>
      <c r="DS160" s="339"/>
      <c r="DT160" s="339"/>
      <c r="DU160" s="339"/>
      <c r="DV160" s="339"/>
      <c r="DW160" s="339"/>
      <c r="DX160" s="339"/>
      <c r="DY160" s="339"/>
      <c r="DZ160" s="339"/>
      <c r="EA160" s="339"/>
      <c r="EB160" s="339"/>
      <c r="EC160" s="339"/>
      <c r="ED160" s="339"/>
      <c r="EE160" s="339"/>
      <c r="EF160" s="339"/>
      <c r="EG160" s="339"/>
      <c r="EH160" s="339"/>
      <c r="EI160" s="339"/>
      <c r="EJ160" s="339"/>
      <c r="EK160" s="339"/>
      <c r="EL160" s="339"/>
      <c r="EM160" s="339"/>
      <c r="EN160" s="339"/>
      <c r="EO160" s="339"/>
      <c r="EP160" s="339"/>
      <c r="EQ160" s="339"/>
      <c r="ER160" s="339"/>
      <c r="ES160" s="339"/>
      <c r="ET160" s="339"/>
      <c r="EU160" s="339"/>
      <c r="EV160" s="339"/>
      <c r="EW160" s="339"/>
      <c r="EX160" s="339"/>
      <c r="EY160" s="339"/>
      <c r="EZ160" s="339"/>
      <c r="FA160" s="339"/>
      <c r="FB160" s="339"/>
      <c r="FC160" s="339"/>
      <c r="FD160" s="339"/>
      <c r="FE160" s="339"/>
      <c r="FF160" s="339"/>
      <c r="FG160" s="339"/>
      <c r="FH160" s="339"/>
      <c r="FI160" s="339"/>
      <c r="FJ160" s="339"/>
      <c r="FK160" s="339"/>
      <c r="FL160" s="339"/>
      <c r="FM160" s="339"/>
      <c r="FN160" s="339"/>
      <c r="FO160" s="339"/>
      <c r="FP160" s="339"/>
      <c r="FQ160" s="339"/>
      <c r="FR160" s="339"/>
      <c r="FS160" s="339"/>
      <c r="FT160" s="339"/>
      <c r="FU160" s="339"/>
      <c r="FV160" s="339"/>
      <c r="FW160" s="339"/>
      <c r="FX160" s="339"/>
      <c r="FY160" s="339"/>
      <c r="FZ160" s="339"/>
      <c r="GA160" s="339"/>
      <c r="GB160" s="339"/>
      <c r="GC160" s="339"/>
      <c r="GD160" s="339"/>
      <c r="GE160" s="339"/>
      <c r="GF160" s="339"/>
      <c r="GG160" s="339"/>
      <c r="GH160" s="339"/>
      <c r="GI160" s="339"/>
      <c r="GJ160" s="339"/>
      <c r="GK160" s="339"/>
      <c r="GL160" s="339"/>
      <c r="GM160" s="339"/>
      <c r="GN160" s="339"/>
      <c r="GO160" s="339"/>
      <c r="GP160" s="339"/>
      <c r="GQ160" s="339"/>
      <c r="GR160" s="339"/>
      <c r="GS160" s="339"/>
      <c r="GT160" s="339"/>
      <c r="GU160" s="339"/>
      <c r="GV160" s="339"/>
      <c r="GW160" s="339"/>
      <c r="GX160" s="339"/>
      <c r="GY160" s="339"/>
      <c r="GZ160" s="339"/>
      <c r="HA160" s="339"/>
      <c r="HB160" s="339"/>
      <c r="HC160" s="339"/>
      <c r="HD160" s="339"/>
      <c r="HE160" s="339"/>
      <c r="HF160" s="339"/>
      <c r="HG160" s="339"/>
      <c r="HH160" s="339"/>
      <c r="HI160" s="339"/>
      <c r="HJ160" s="339"/>
      <c r="HK160" s="339"/>
      <c r="HL160" s="339"/>
      <c r="HM160" s="339"/>
      <c r="HN160" s="339"/>
      <c r="HO160" s="339"/>
      <c r="HP160" s="339"/>
      <c r="HQ160" s="339"/>
      <c r="HR160" s="339"/>
      <c r="HS160" s="339"/>
      <c r="HT160" s="339"/>
      <c r="HU160" s="339"/>
      <c r="HV160" s="339"/>
      <c r="HW160" s="339"/>
      <c r="HX160" s="339"/>
      <c r="HY160" s="339"/>
      <c r="HZ160" s="339"/>
      <c r="IA160" s="339"/>
      <c r="IB160" s="339"/>
      <c r="IC160" s="339"/>
      <c r="ID160" s="339"/>
      <c r="IE160" s="339"/>
      <c r="IF160" s="339"/>
      <c r="IG160" s="339"/>
      <c r="IH160" s="339"/>
      <c r="II160" s="339"/>
      <c r="IJ160" s="339"/>
      <c r="IK160" s="339"/>
      <c r="IL160" s="339"/>
      <c r="IM160" s="339"/>
      <c r="IN160" s="339"/>
      <c r="IO160" s="339"/>
      <c r="IP160" s="339"/>
      <c r="IQ160" s="339"/>
      <c r="IR160" s="339"/>
      <c r="IS160" s="339"/>
      <c r="IT160" s="339"/>
      <c r="IU160" s="339"/>
      <c r="IV160" s="339"/>
      <c r="IW160" s="339"/>
      <c r="IX160" s="339"/>
      <c r="IY160" s="339"/>
      <c r="IZ160" s="339"/>
      <c r="JA160" s="339"/>
      <c r="JB160" s="339"/>
      <c r="JC160" s="339"/>
      <c r="JD160" s="339"/>
      <c r="JE160" s="339"/>
      <c r="JF160" s="339"/>
      <c r="JG160" s="339"/>
      <c r="JH160" s="339"/>
      <c r="JI160" s="339"/>
      <c r="JJ160" s="339"/>
      <c r="JK160" s="339"/>
      <c r="JL160" s="339"/>
      <c r="JM160" s="339"/>
      <c r="JN160" s="339"/>
      <c r="JO160" s="339"/>
      <c r="JP160" s="339"/>
      <c r="JQ160" s="339"/>
      <c r="JR160" s="339"/>
      <c r="JS160" s="339"/>
      <c r="JT160" s="339"/>
      <c r="JU160" s="339"/>
      <c r="JV160" s="339"/>
      <c r="JW160" s="339"/>
      <c r="JX160" s="339"/>
      <c r="JY160" s="339"/>
      <c r="JZ160" s="339"/>
      <c r="KA160" s="339"/>
      <c r="KB160" s="339"/>
      <c r="KC160" s="339"/>
      <c r="KD160" s="339"/>
      <c r="KE160" s="339"/>
      <c r="KF160" s="339"/>
      <c r="KG160" s="339"/>
      <c r="KH160" s="339"/>
      <c r="KI160" s="339"/>
      <c r="KJ160" s="339"/>
      <c r="KK160" s="339"/>
      <c r="KL160" s="339"/>
      <c r="KM160" s="339"/>
      <c r="KN160" s="339"/>
      <c r="KO160" s="339"/>
      <c r="KP160" s="339"/>
      <c r="KQ160" s="339"/>
      <c r="KR160" s="339"/>
      <c r="KS160" s="339"/>
      <c r="KT160" s="339"/>
      <c r="KU160" s="339"/>
      <c r="KV160" s="339"/>
      <c r="KW160" s="339"/>
      <c r="KX160" s="339"/>
      <c r="KY160" s="339"/>
      <c r="KZ160" s="339"/>
      <c r="LA160" s="339"/>
      <c r="LB160" s="339"/>
      <c r="LC160" s="339"/>
      <c r="LD160" s="339"/>
      <c r="LE160" s="339"/>
      <c r="LF160" s="339"/>
      <c r="LG160" s="339"/>
      <c r="LH160" s="339"/>
      <c r="LI160" s="339"/>
      <c r="LJ160" s="339"/>
      <c r="LK160" s="339"/>
      <c r="LL160" s="339"/>
      <c r="LM160" s="339"/>
      <c r="LN160" s="339"/>
      <c r="LO160" s="339"/>
      <c r="LP160" s="339"/>
      <c r="LQ160" s="339"/>
      <c r="LR160" s="339"/>
      <c r="LS160" s="339"/>
      <c r="LT160" s="339"/>
      <c r="LU160" s="339"/>
      <c r="LV160" s="339"/>
      <c r="LW160" s="339"/>
      <c r="LX160" s="339"/>
      <c r="LY160" s="339"/>
      <c r="LZ160" s="339"/>
      <c r="MA160" s="339"/>
      <c r="MB160" s="339"/>
      <c r="MC160" s="339"/>
      <c r="MD160" s="339"/>
      <c r="ME160" s="339"/>
      <c r="MF160" s="339"/>
      <c r="MG160" s="339"/>
      <c r="MH160" s="339"/>
      <c r="MI160" s="339"/>
      <c r="MJ160" s="339"/>
      <c r="MK160" s="339"/>
      <c r="ML160" s="339"/>
      <c r="MM160" s="339"/>
      <c r="MN160" s="339"/>
      <c r="MO160" s="339"/>
      <c r="MP160" s="339"/>
      <c r="MQ160" s="339"/>
      <c r="MR160" s="339"/>
      <c r="MS160" s="339"/>
      <c r="MT160" s="339"/>
      <c r="MU160" s="339"/>
      <c r="MV160" s="339"/>
      <c r="MW160" s="339"/>
      <c r="MX160" s="339"/>
      <c r="MY160" s="339"/>
      <c r="MZ160" s="339"/>
      <c r="NA160" s="339"/>
      <c r="NB160" s="339"/>
      <c r="NC160" s="339"/>
      <c r="ND160" s="339"/>
      <c r="NE160" s="339"/>
      <c r="NF160" s="339"/>
      <c r="NG160" s="339"/>
      <c r="NH160" s="339"/>
      <c r="NI160" s="339"/>
      <c r="NJ160" s="339"/>
      <c r="NK160" s="339"/>
      <c r="NL160" s="339"/>
      <c r="NM160" s="339"/>
      <c r="NN160" s="339"/>
      <c r="NO160" s="339"/>
      <c r="NP160" s="339"/>
      <c r="NQ160" s="339"/>
      <c r="NR160" s="339"/>
      <c r="NS160" s="339"/>
      <c r="NT160" s="339"/>
      <c r="NU160" s="339"/>
      <c r="NV160" s="339"/>
      <c r="NW160" s="339"/>
      <c r="NX160" s="339"/>
      <c r="NY160" s="339"/>
      <c r="NZ160" s="339"/>
      <c r="OA160" s="339"/>
      <c r="OB160" s="339"/>
      <c r="OC160" s="339"/>
      <c r="OD160" s="339"/>
      <c r="OE160" s="339"/>
      <c r="OF160" s="339"/>
      <c r="OG160" s="339"/>
      <c r="OH160" s="339"/>
      <c r="OI160" s="339"/>
      <c r="OJ160" s="339"/>
      <c r="OK160" s="339"/>
      <c r="OL160" s="339"/>
      <c r="OM160" s="339"/>
      <c r="ON160" s="339"/>
      <c r="OO160" s="339"/>
      <c r="OP160" s="339"/>
      <c r="OQ160" s="339"/>
      <c r="OR160" s="339"/>
      <c r="OS160" s="339"/>
      <c r="OT160" s="339"/>
      <c r="OU160" s="339"/>
      <c r="OV160" s="339"/>
      <c r="OW160" s="339"/>
      <c r="OX160" s="339"/>
      <c r="OY160" s="339"/>
      <c r="OZ160" s="339"/>
      <c r="PA160" s="339"/>
      <c r="PB160" s="339"/>
      <c r="PC160" s="339"/>
      <c r="PD160" s="339"/>
      <c r="PE160" s="339"/>
      <c r="PF160" s="339"/>
      <c r="PG160" s="339"/>
      <c r="PH160" s="339"/>
      <c r="PI160" s="339"/>
      <c r="PJ160" s="339"/>
      <c r="PK160" s="339"/>
      <c r="PL160" s="339"/>
      <c r="PM160" s="339"/>
      <c r="PN160" s="339"/>
      <c r="PO160" s="339"/>
      <c r="PP160" s="339"/>
      <c r="PQ160" s="339"/>
      <c r="PR160" s="339"/>
      <c r="PS160" s="339"/>
      <c r="PT160" s="339"/>
      <c r="PU160" s="339"/>
      <c r="PV160" s="339"/>
      <c r="PW160" s="339"/>
      <c r="PX160" s="339"/>
      <c r="PY160" s="339"/>
      <c r="PZ160" s="339"/>
      <c r="QA160" s="339"/>
      <c r="QB160" s="339"/>
      <c r="QC160" s="339"/>
      <c r="QD160" s="339"/>
      <c r="QE160" s="339"/>
      <c r="QF160" s="339"/>
      <c r="QG160" s="339"/>
      <c r="QH160" s="339"/>
      <c r="QI160" s="339"/>
      <c r="QJ160" s="339"/>
      <c r="QK160" s="339"/>
      <c r="QL160" s="339"/>
      <c r="QM160" s="339"/>
      <c r="QN160" s="339"/>
      <c r="QO160" s="339"/>
      <c r="QP160" s="339"/>
      <c r="QQ160" s="339"/>
      <c r="QR160" s="339"/>
      <c r="QS160" s="339"/>
      <c r="QT160" s="339"/>
      <c r="QU160" s="339"/>
      <c r="QV160" s="339"/>
      <c r="QW160" s="339"/>
      <c r="QX160" s="339"/>
      <c r="QY160" s="339"/>
      <c r="QZ160" s="339"/>
      <c r="RA160" s="339"/>
      <c r="RB160" s="339"/>
      <c r="RC160" s="339"/>
      <c r="RD160" s="339"/>
      <c r="RE160" s="339"/>
      <c r="RF160" s="339"/>
      <c r="RG160" s="339"/>
      <c r="RH160" s="339"/>
      <c r="RI160" s="339"/>
      <c r="RJ160" s="339"/>
      <c r="RK160" s="339"/>
      <c r="RL160" s="339"/>
      <c r="RM160" s="339"/>
      <c r="RN160" s="339"/>
      <c r="RO160" s="339"/>
      <c r="RP160" s="339"/>
      <c r="RQ160" s="339"/>
      <c r="RR160" s="339"/>
      <c r="RS160" s="339"/>
      <c r="RT160" s="339"/>
      <c r="RU160" s="339"/>
      <c r="RV160" s="339"/>
      <c r="RW160" s="339"/>
      <c r="RX160" s="339"/>
      <c r="RY160" s="339"/>
      <c r="RZ160" s="339"/>
      <c r="SA160" s="339"/>
      <c r="SB160" s="339"/>
      <c r="SC160" s="339"/>
      <c r="SD160" s="339"/>
      <c r="SE160" s="339"/>
      <c r="SF160" s="339"/>
      <c r="SG160" s="339"/>
      <c r="SH160" s="339"/>
      <c r="SI160" s="339"/>
      <c r="SJ160" s="339"/>
      <c r="SK160" s="339"/>
      <c r="SL160" s="339"/>
      <c r="SM160" s="339"/>
      <c r="SN160" s="339"/>
      <c r="SO160" s="339"/>
      <c r="SP160" s="339"/>
      <c r="SQ160" s="339"/>
      <c r="SR160" s="339"/>
      <c r="SS160" s="339"/>
      <c r="ST160" s="339"/>
      <c r="SU160" s="339"/>
      <c r="SV160" s="339"/>
      <c r="SW160" s="339"/>
      <c r="SX160" s="339"/>
      <c r="SY160" s="339"/>
      <c r="SZ160" s="339"/>
      <c r="TA160" s="339"/>
      <c r="TB160" s="339"/>
      <c r="TC160" s="339"/>
      <c r="TD160" s="339"/>
      <c r="TE160" s="339"/>
      <c r="TF160" s="339"/>
      <c r="TG160" s="339"/>
      <c r="TH160" s="339"/>
      <c r="TI160" s="339"/>
      <c r="TJ160" s="339"/>
      <c r="TK160" s="339"/>
      <c r="TL160" s="339"/>
      <c r="TM160" s="339"/>
      <c r="TN160" s="339"/>
      <c r="TO160" s="339"/>
      <c r="TP160" s="339"/>
      <c r="TQ160" s="339"/>
      <c r="TR160" s="339"/>
      <c r="TS160" s="339"/>
      <c r="TT160" s="339"/>
      <c r="TU160" s="339"/>
      <c r="TV160" s="339"/>
      <c r="TW160" s="339"/>
      <c r="TX160" s="339"/>
      <c r="TY160" s="339"/>
      <c r="TZ160" s="339"/>
      <c r="UA160" s="339"/>
      <c r="UB160" s="339"/>
      <c r="UC160" s="339"/>
      <c r="UD160" s="339"/>
      <c r="UE160" s="339"/>
      <c r="UF160" s="339"/>
      <c r="UG160" s="339"/>
      <c r="UH160" s="339"/>
      <c r="UI160" s="339"/>
      <c r="UJ160" s="339"/>
      <c r="UK160" s="339"/>
      <c r="UL160" s="339"/>
      <c r="UM160" s="339"/>
      <c r="UN160" s="339"/>
      <c r="UO160" s="339"/>
      <c r="UP160" s="339"/>
      <c r="UQ160" s="339"/>
      <c r="UR160" s="339"/>
      <c r="US160" s="339"/>
      <c r="UT160" s="339"/>
      <c r="UU160" s="339"/>
      <c r="UV160" s="339"/>
      <c r="UW160" s="339"/>
      <c r="UX160" s="339"/>
      <c r="UY160" s="339"/>
      <c r="UZ160" s="339"/>
      <c r="VA160" s="339"/>
      <c r="VB160" s="339"/>
      <c r="VC160" s="339"/>
      <c r="VD160" s="339"/>
      <c r="VE160" s="339"/>
      <c r="VF160" s="339"/>
      <c r="VG160" s="339"/>
      <c r="VH160" s="339"/>
      <c r="VI160" s="339"/>
      <c r="VJ160" s="339"/>
      <c r="VK160" s="339"/>
      <c r="VL160" s="339"/>
      <c r="VM160" s="339"/>
      <c r="VN160" s="339"/>
      <c r="VO160" s="339"/>
      <c r="VP160" s="339"/>
      <c r="VQ160" s="339"/>
      <c r="VR160" s="339"/>
      <c r="VS160" s="339"/>
      <c r="VT160" s="339"/>
      <c r="VU160" s="339"/>
      <c r="VV160" s="339"/>
      <c r="VW160" s="339"/>
      <c r="VX160" s="339"/>
      <c r="VY160" s="339"/>
      <c r="VZ160" s="339"/>
      <c r="WA160" s="339"/>
      <c r="WB160" s="339"/>
      <c r="WC160" s="339"/>
      <c r="WD160" s="339"/>
      <c r="WE160" s="339"/>
      <c r="WF160" s="339"/>
      <c r="WG160" s="339"/>
      <c r="WH160" s="339"/>
      <c r="WI160" s="339"/>
      <c r="WJ160" s="339"/>
      <c r="WK160" s="339"/>
      <c r="WL160" s="339"/>
      <c r="WM160" s="339"/>
      <c r="WN160" s="339"/>
      <c r="WO160" s="339"/>
      <c r="WP160" s="339"/>
      <c r="WQ160" s="339"/>
      <c r="WR160" s="339"/>
      <c r="WS160" s="339"/>
      <c r="WT160" s="339"/>
      <c r="WU160" s="339"/>
      <c r="WV160" s="339"/>
      <c r="WW160" s="339"/>
      <c r="WX160" s="339"/>
      <c r="WY160" s="339"/>
      <c r="WZ160" s="339"/>
      <c r="XA160" s="339"/>
      <c r="XB160" s="339"/>
      <c r="XC160" s="339"/>
      <c r="XD160" s="339"/>
      <c r="XE160" s="339"/>
      <c r="XF160" s="339"/>
      <c r="XG160" s="339"/>
      <c r="XH160" s="339"/>
      <c r="XI160" s="339"/>
      <c r="XJ160" s="339"/>
      <c r="XK160" s="339"/>
      <c r="XL160" s="339"/>
      <c r="XM160" s="339"/>
      <c r="XN160" s="339"/>
      <c r="XO160" s="339"/>
      <c r="XP160" s="339"/>
      <c r="XQ160" s="339"/>
      <c r="XR160" s="339"/>
      <c r="XS160" s="339"/>
      <c r="XT160" s="339"/>
      <c r="XU160" s="339"/>
      <c r="XV160" s="339"/>
      <c r="XW160" s="339"/>
      <c r="XX160" s="339"/>
      <c r="XY160" s="339"/>
      <c r="XZ160" s="339"/>
      <c r="YA160" s="339"/>
      <c r="YB160" s="339"/>
      <c r="YC160" s="339"/>
      <c r="YD160" s="339"/>
      <c r="YE160" s="339"/>
      <c r="YF160" s="339"/>
      <c r="YG160" s="339"/>
      <c r="YH160" s="339"/>
      <c r="YI160" s="339"/>
      <c r="YJ160" s="339"/>
      <c r="YK160" s="339"/>
      <c r="YL160" s="339"/>
      <c r="YM160" s="339"/>
      <c r="YN160" s="339"/>
      <c r="YO160" s="339"/>
      <c r="YP160" s="339"/>
      <c r="YQ160" s="339"/>
      <c r="YR160" s="339"/>
      <c r="YS160" s="339"/>
      <c r="YT160" s="339"/>
      <c r="YU160" s="339"/>
      <c r="YV160" s="339"/>
      <c r="YW160" s="339"/>
      <c r="YX160" s="339"/>
      <c r="YY160" s="339"/>
      <c r="YZ160" s="339"/>
      <c r="ZA160" s="339"/>
      <c r="ZB160" s="339"/>
      <c r="ZC160" s="339"/>
      <c r="ZD160" s="339"/>
      <c r="ZE160" s="339"/>
      <c r="ZF160" s="339"/>
      <c r="ZG160" s="339"/>
      <c r="ZH160" s="339"/>
      <c r="ZI160" s="339"/>
      <c r="ZJ160" s="339"/>
      <c r="ZK160" s="339"/>
      <c r="ZL160" s="339"/>
      <c r="ZM160" s="339"/>
      <c r="ZN160" s="339"/>
      <c r="ZO160" s="339"/>
      <c r="ZP160" s="339"/>
      <c r="ZQ160" s="339"/>
      <c r="ZR160" s="339"/>
      <c r="ZS160" s="339"/>
      <c r="ZT160" s="339"/>
      <c r="ZU160" s="339"/>
      <c r="ZV160" s="339"/>
      <c r="ZW160" s="339"/>
      <c r="ZX160" s="339"/>
      <c r="ZY160" s="339"/>
      <c r="ZZ160" s="339"/>
      <c r="AAA160" s="339"/>
      <c r="AAB160" s="339"/>
      <c r="AAC160" s="339"/>
      <c r="AAD160" s="339"/>
      <c r="AAE160" s="339"/>
      <c r="AAF160" s="339"/>
      <c r="AAG160" s="339"/>
      <c r="AAH160" s="339"/>
      <c r="AAI160" s="339"/>
      <c r="AAJ160" s="339"/>
      <c r="AAK160" s="339"/>
      <c r="AAL160" s="339"/>
      <c r="AAM160" s="339"/>
      <c r="AAN160" s="339"/>
      <c r="AAO160" s="339"/>
      <c r="AAP160" s="339"/>
      <c r="AAQ160" s="339"/>
      <c r="AAR160" s="339"/>
      <c r="AAS160" s="339"/>
      <c r="AAT160" s="339"/>
      <c r="AAU160" s="339"/>
      <c r="AAV160" s="339"/>
      <c r="AAW160" s="339"/>
      <c r="AAX160" s="339"/>
      <c r="AAY160" s="339"/>
      <c r="AAZ160" s="339"/>
      <c r="ABA160" s="339"/>
      <c r="ABB160" s="339"/>
      <c r="ABC160" s="339"/>
      <c r="ABD160" s="339"/>
      <c r="ABE160" s="339"/>
      <c r="ABF160" s="339"/>
      <c r="ABG160" s="339"/>
      <c r="ABH160" s="339"/>
      <c r="ABI160" s="339"/>
      <c r="ABJ160" s="339"/>
      <c r="ABK160" s="339"/>
      <c r="ABL160" s="339"/>
      <c r="ABM160" s="339"/>
      <c r="ABN160" s="339"/>
      <c r="ABO160" s="339"/>
      <c r="ABP160" s="339"/>
      <c r="ABQ160" s="339"/>
      <c r="ABR160" s="339"/>
      <c r="ABS160" s="339"/>
      <c r="ABT160" s="339"/>
      <c r="ABU160" s="339"/>
      <c r="ABV160" s="339"/>
      <c r="ABW160" s="339"/>
      <c r="ABX160" s="339"/>
      <c r="ABY160" s="339"/>
      <c r="ABZ160" s="339"/>
      <c r="ACA160" s="339"/>
      <c r="ACB160" s="339"/>
      <c r="ACC160" s="339"/>
      <c r="ACD160" s="339"/>
      <c r="ACE160" s="339"/>
      <c r="ACF160" s="339"/>
      <c r="ACG160" s="339"/>
      <c r="ACH160" s="339"/>
      <c r="ACI160" s="339"/>
      <c r="ACJ160" s="339"/>
      <c r="ACK160" s="339"/>
      <c r="ACL160" s="339"/>
      <c r="ACM160" s="339"/>
      <c r="ACN160" s="339"/>
      <c r="ACO160" s="339"/>
      <c r="ACP160" s="339"/>
      <c r="ACQ160" s="339"/>
      <c r="ACR160" s="339"/>
      <c r="ACS160" s="339"/>
      <c r="ACT160" s="339"/>
      <c r="ACU160" s="339"/>
      <c r="ACV160" s="339"/>
      <c r="ACW160" s="339"/>
      <c r="ACX160" s="339"/>
      <c r="ACY160" s="339"/>
      <c r="ACZ160" s="339"/>
      <c r="ADA160" s="339"/>
      <c r="ADB160" s="339"/>
      <c r="ADC160" s="339"/>
      <c r="ADD160" s="339"/>
      <c r="ADE160" s="339"/>
      <c r="ADF160" s="339"/>
      <c r="ADG160" s="339"/>
      <c r="ADH160" s="339"/>
      <c r="ADI160" s="339"/>
      <c r="ADJ160" s="339"/>
      <c r="ADK160" s="339"/>
      <c r="ADL160" s="339"/>
      <c r="ADM160" s="339"/>
      <c r="ADN160" s="339"/>
      <c r="ADO160" s="339"/>
      <c r="ADP160" s="339"/>
      <c r="ADQ160" s="339"/>
      <c r="ADR160" s="339"/>
      <c r="ADS160" s="339"/>
      <c r="ADT160" s="339"/>
      <c r="ADU160" s="339"/>
      <c r="ADV160" s="339"/>
      <c r="ADW160" s="339"/>
      <c r="ADX160" s="339"/>
      <c r="ADY160" s="339"/>
      <c r="ADZ160" s="339"/>
      <c r="AEA160" s="339"/>
      <c r="AEB160" s="339"/>
      <c r="AEC160" s="339"/>
      <c r="AED160" s="339"/>
      <c r="AEE160" s="339"/>
      <c r="AEF160" s="339"/>
      <c r="AEG160" s="339"/>
      <c r="AEH160" s="339"/>
      <c r="AEI160" s="339"/>
      <c r="AEJ160" s="339"/>
      <c r="AEK160" s="339"/>
      <c r="AEL160" s="339"/>
      <c r="AEM160" s="339"/>
      <c r="AEN160" s="339"/>
      <c r="AEO160" s="339"/>
      <c r="AEP160" s="339"/>
      <c r="AEQ160" s="339"/>
      <c r="AER160" s="339"/>
      <c r="AES160" s="339"/>
      <c r="AET160" s="339"/>
      <c r="AEU160" s="339"/>
      <c r="AEV160" s="339"/>
      <c r="AEW160" s="339"/>
      <c r="AEX160" s="339"/>
      <c r="AEY160" s="339"/>
      <c r="AEZ160" s="339"/>
      <c r="AFA160" s="339"/>
      <c r="AFB160" s="339"/>
      <c r="AFC160" s="339"/>
      <c r="AFD160" s="339"/>
      <c r="AFE160" s="339"/>
      <c r="AFF160" s="339"/>
      <c r="AFG160" s="339"/>
      <c r="AFH160" s="339"/>
      <c r="AFI160" s="339"/>
      <c r="AFJ160" s="339"/>
      <c r="AFK160" s="339"/>
      <c r="AFL160" s="339"/>
      <c r="AFM160" s="339"/>
      <c r="AFN160" s="339"/>
      <c r="AFO160" s="339"/>
      <c r="AFP160" s="339"/>
      <c r="AFQ160" s="339"/>
      <c r="AFR160" s="339"/>
      <c r="AFS160" s="339"/>
      <c r="AFT160" s="339"/>
      <c r="AFU160" s="339"/>
      <c r="AFV160" s="339"/>
      <c r="AFW160" s="339"/>
      <c r="AFX160" s="339"/>
      <c r="AFY160" s="339"/>
      <c r="AFZ160" s="339"/>
      <c r="AGA160" s="339"/>
      <c r="AGB160" s="339"/>
      <c r="AGC160" s="339"/>
      <c r="AGD160" s="339"/>
      <c r="AGE160" s="339"/>
      <c r="AGF160" s="339"/>
      <c r="AGG160" s="339"/>
      <c r="AGH160" s="339"/>
      <c r="AGI160" s="339"/>
      <c r="AGJ160" s="339"/>
      <c r="AGK160" s="339"/>
      <c r="AGL160" s="339"/>
      <c r="AGM160" s="339"/>
      <c r="AGN160" s="339"/>
      <c r="AGO160" s="339"/>
      <c r="AGP160" s="339"/>
      <c r="AGQ160" s="339"/>
      <c r="AGR160" s="339"/>
      <c r="AGS160" s="339"/>
      <c r="AGT160" s="339"/>
      <c r="AGU160" s="339"/>
      <c r="AGV160" s="339"/>
      <c r="AGW160" s="339"/>
      <c r="AGX160" s="339"/>
      <c r="AGY160" s="339"/>
      <c r="AGZ160" s="339"/>
      <c r="AHA160" s="339"/>
      <c r="AHB160" s="339"/>
      <c r="AHC160" s="339"/>
      <c r="AHD160" s="339"/>
      <c r="AHE160" s="339"/>
      <c r="AHF160" s="339"/>
      <c r="AHG160" s="339"/>
      <c r="AHH160" s="339"/>
      <c r="AHI160" s="339"/>
      <c r="AHJ160" s="339"/>
      <c r="AHK160" s="339"/>
      <c r="AHL160" s="339"/>
      <c r="AHM160" s="339"/>
      <c r="AHN160" s="339"/>
      <c r="AHO160" s="339"/>
      <c r="AHP160" s="339"/>
      <c r="AHQ160" s="339"/>
      <c r="AHR160" s="339"/>
      <c r="AHS160" s="339"/>
      <c r="AHT160" s="339"/>
      <c r="AHU160" s="339"/>
      <c r="AHV160" s="339"/>
      <c r="AHW160" s="339"/>
      <c r="AHX160" s="339"/>
      <c r="AHY160" s="339"/>
      <c r="AHZ160" s="339"/>
      <c r="AIA160" s="339"/>
      <c r="AIB160" s="339"/>
      <c r="AIC160" s="339"/>
      <c r="AID160" s="339"/>
      <c r="AIE160" s="339"/>
      <c r="AIF160" s="339"/>
      <c r="AIG160" s="339"/>
      <c r="AIH160" s="339"/>
      <c r="AII160" s="339"/>
      <c r="AIJ160" s="339"/>
      <c r="AIK160" s="339"/>
      <c r="AIL160" s="339"/>
      <c r="AIM160" s="339"/>
      <c r="AIN160" s="339"/>
      <c r="AIO160" s="339"/>
      <c r="AIP160" s="339"/>
      <c r="AIQ160" s="339"/>
      <c r="AIR160" s="339"/>
      <c r="AIS160" s="339"/>
      <c r="AIT160" s="339"/>
      <c r="AIU160" s="339"/>
      <c r="AIV160" s="339"/>
      <c r="AIW160" s="339"/>
      <c r="AIX160" s="339"/>
      <c r="AIY160" s="339"/>
      <c r="AIZ160" s="339"/>
      <c r="AJA160" s="339"/>
      <c r="AJB160" s="339"/>
      <c r="AJC160" s="339"/>
      <c r="AJD160" s="339"/>
      <c r="AJE160" s="339"/>
      <c r="AJF160" s="339"/>
      <c r="AJG160" s="339"/>
      <c r="AJH160" s="339"/>
      <c r="AJI160" s="339"/>
      <c r="AJJ160" s="339"/>
      <c r="AJK160" s="339"/>
      <c r="AJL160" s="339"/>
      <c r="AJM160" s="339"/>
      <c r="AJN160" s="339"/>
      <c r="AJO160" s="339"/>
      <c r="AJP160" s="339"/>
      <c r="AJQ160" s="339"/>
      <c r="AJR160" s="339"/>
      <c r="AJS160" s="339"/>
      <c r="AJT160" s="339"/>
      <c r="AJU160" s="339"/>
      <c r="AJV160" s="339"/>
      <c r="AJW160" s="339"/>
      <c r="AJX160" s="339"/>
      <c r="AJY160" s="339"/>
      <c r="AJZ160" s="339"/>
      <c r="AKA160" s="339"/>
      <c r="AKB160" s="339"/>
      <c r="AKC160" s="339"/>
      <c r="AKD160" s="339"/>
      <c r="AKE160" s="339"/>
      <c r="AKF160" s="339"/>
      <c r="AKG160" s="339"/>
      <c r="AKH160" s="339"/>
      <c r="AKI160" s="339"/>
      <c r="AKJ160" s="339"/>
      <c r="AKK160" s="339"/>
      <c r="AKL160" s="339"/>
      <c r="AKM160" s="339"/>
      <c r="AKN160" s="339"/>
      <c r="AKO160" s="339"/>
      <c r="AKP160" s="339"/>
      <c r="AKQ160" s="339"/>
      <c r="AKR160" s="339"/>
      <c r="AKS160" s="339"/>
      <c r="AKT160" s="339"/>
      <c r="AKU160" s="339"/>
      <c r="AKV160" s="339"/>
      <c r="AKW160" s="339"/>
      <c r="AKX160" s="339"/>
      <c r="AKY160" s="339"/>
      <c r="AKZ160" s="339"/>
      <c r="ALA160" s="339"/>
      <c r="ALB160" s="339"/>
      <c r="ALC160" s="339"/>
      <c r="ALD160" s="339"/>
      <c r="ALE160" s="339"/>
      <c r="ALF160" s="339"/>
      <c r="ALG160" s="339"/>
      <c r="ALH160" s="339"/>
      <c r="ALI160" s="339"/>
      <c r="ALJ160" s="339"/>
      <c r="ALK160" s="339"/>
      <c r="ALL160" s="339"/>
      <c r="ALM160" s="339"/>
      <c r="ALN160" s="339"/>
      <c r="ALO160" s="339"/>
      <c r="ALP160" s="339"/>
      <c r="ALQ160" s="339"/>
      <c r="ALR160" s="339"/>
      <c r="ALS160" s="339"/>
      <c r="ALT160" s="339"/>
      <c r="ALU160" s="339"/>
      <c r="ALV160" s="339"/>
      <c r="ALW160" s="339"/>
      <c r="ALX160" s="339"/>
      <c r="ALY160" s="339"/>
      <c r="ALZ160" s="339"/>
      <c r="AMA160" s="339"/>
      <c r="AMB160" s="339"/>
      <c r="AMC160" s="339"/>
      <c r="AMD160" s="339"/>
      <c r="AME160" s="339"/>
      <c r="AMF160" s="339"/>
      <c r="AMG160" s="340"/>
      <c r="AMH160" s="340"/>
    </row>
    <row r="161" spans="1:1022" ht="36.75" customHeight="1">
      <c r="A161" s="338"/>
      <c r="B161" s="532"/>
      <c r="C161" s="534" t="e">
        <f>SUM(C158:C160)</f>
        <v>#DIV/0!</v>
      </c>
      <c r="D161" s="532"/>
      <c r="E161" s="532"/>
      <c r="F161" s="532"/>
      <c r="G161" s="532"/>
      <c r="H161" s="532" t="s">
        <v>438</v>
      </c>
      <c r="I161" s="533" t="e">
        <f>SUM(I158:I160)</f>
        <v>#DIV/0!</v>
      </c>
      <c r="J161" s="531"/>
      <c r="K161" s="338"/>
      <c r="L161" s="636"/>
      <c r="M161" s="636"/>
      <c r="N161" s="338"/>
      <c r="O161" s="339"/>
      <c r="P161" s="339"/>
      <c r="Q161" s="339"/>
      <c r="R161" s="339"/>
      <c r="S161" s="339"/>
      <c r="T161" s="339"/>
      <c r="U161" s="339"/>
      <c r="V161" s="339"/>
      <c r="W161" s="339"/>
      <c r="X161" s="339"/>
      <c r="Y161" s="339"/>
      <c r="Z161" s="339"/>
      <c r="AA161" s="339"/>
      <c r="AB161" s="339"/>
      <c r="AC161" s="339"/>
      <c r="AD161" s="339"/>
      <c r="AE161" s="339"/>
      <c r="AF161" s="339"/>
      <c r="AG161" s="339"/>
      <c r="AH161" s="339"/>
      <c r="AI161" s="339"/>
      <c r="AJ161" s="339"/>
      <c r="AK161" s="339"/>
      <c r="AL161" s="339"/>
      <c r="AM161" s="339"/>
      <c r="AN161" s="339"/>
      <c r="AO161" s="339"/>
      <c r="AP161" s="339"/>
      <c r="AQ161" s="339"/>
      <c r="AR161" s="339"/>
      <c r="AS161" s="339"/>
      <c r="AT161" s="339"/>
      <c r="AU161" s="339"/>
      <c r="AV161" s="339"/>
      <c r="AW161" s="339"/>
      <c r="AX161" s="339"/>
      <c r="AY161" s="339"/>
      <c r="AZ161" s="339"/>
      <c r="BA161" s="339"/>
      <c r="BB161" s="339"/>
      <c r="BC161" s="339"/>
      <c r="BD161" s="339"/>
      <c r="BE161" s="339"/>
      <c r="BF161" s="339"/>
      <c r="BG161" s="339"/>
      <c r="BH161" s="339"/>
      <c r="BI161" s="339"/>
      <c r="BJ161" s="339"/>
      <c r="BK161" s="339"/>
      <c r="BL161" s="339"/>
      <c r="BM161" s="339"/>
      <c r="BN161" s="339"/>
      <c r="BO161" s="339"/>
      <c r="BP161" s="339"/>
      <c r="BQ161" s="339"/>
      <c r="BR161" s="339"/>
      <c r="BS161" s="339"/>
      <c r="BT161" s="339"/>
      <c r="BU161" s="339"/>
      <c r="BV161" s="339"/>
      <c r="BW161" s="339"/>
      <c r="BX161" s="339"/>
      <c r="BY161" s="339"/>
      <c r="BZ161" s="339"/>
      <c r="CA161" s="339"/>
      <c r="CB161" s="339"/>
      <c r="CC161" s="339"/>
      <c r="CD161" s="339"/>
      <c r="CE161" s="339"/>
      <c r="CF161" s="339"/>
      <c r="CG161" s="339"/>
      <c r="CH161" s="339"/>
      <c r="CI161" s="339"/>
      <c r="CJ161" s="339"/>
      <c r="CK161" s="339"/>
      <c r="CL161" s="339"/>
      <c r="CM161" s="339"/>
      <c r="CN161" s="339"/>
      <c r="CO161" s="339"/>
      <c r="CP161" s="339"/>
      <c r="CQ161" s="339"/>
      <c r="CR161" s="339"/>
      <c r="CS161" s="339"/>
      <c r="CT161" s="339"/>
      <c r="CU161" s="339"/>
      <c r="CV161" s="339"/>
      <c r="CW161" s="339"/>
      <c r="CX161" s="339"/>
      <c r="CY161" s="339"/>
      <c r="CZ161" s="339"/>
      <c r="DA161" s="339"/>
      <c r="DB161" s="339"/>
      <c r="DC161" s="339"/>
      <c r="DD161" s="339"/>
      <c r="DE161" s="339"/>
      <c r="DF161" s="339"/>
      <c r="DG161" s="339"/>
      <c r="DH161" s="339"/>
      <c r="DI161" s="339"/>
      <c r="DJ161" s="339"/>
      <c r="DK161" s="339"/>
      <c r="DL161" s="339"/>
      <c r="DM161" s="339"/>
      <c r="DN161" s="339"/>
      <c r="DO161" s="339"/>
      <c r="DP161" s="339"/>
      <c r="DQ161" s="339"/>
      <c r="DR161" s="339"/>
      <c r="DS161" s="339"/>
      <c r="DT161" s="339"/>
      <c r="DU161" s="339"/>
      <c r="DV161" s="339"/>
      <c r="DW161" s="339"/>
      <c r="DX161" s="339"/>
      <c r="DY161" s="339"/>
      <c r="DZ161" s="339"/>
      <c r="EA161" s="339"/>
      <c r="EB161" s="339"/>
      <c r="EC161" s="339"/>
      <c r="ED161" s="339"/>
      <c r="EE161" s="339"/>
      <c r="EF161" s="339"/>
      <c r="EG161" s="339"/>
      <c r="EH161" s="339"/>
      <c r="EI161" s="339"/>
      <c r="EJ161" s="339"/>
      <c r="EK161" s="339"/>
      <c r="EL161" s="339"/>
      <c r="EM161" s="339"/>
      <c r="EN161" s="339"/>
      <c r="EO161" s="339"/>
      <c r="EP161" s="339"/>
      <c r="EQ161" s="339"/>
      <c r="ER161" s="339"/>
      <c r="ES161" s="339"/>
      <c r="ET161" s="339"/>
      <c r="EU161" s="339"/>
      <c r="EV161" s="339"/>
      <c r="EW161" s="339"/>
      <c r="EX161" s="339"/>
      <c r="EY161" s="339"/>
      <c r="EZ161" s="339"/>
      <c r="FA161" s="339"/>
      <c r="FB161" s="339"/>
      <c r="FC161" s="339"/>
      <c r="FD161" s="339"/>
      <c r="FE161" s="339"/>
      <c r="FF161" s="339"/>
      <c r="FG161" s="339"/>
      <c r="FH161" s="339"/>
      <c r="FI161" s="339"/>
      <c r="FJ161" s="339"/>
      <c r="FK161" s="339"/>
      <c r="FL161" s="339"/>
      <c r="FM161" s="339"/>
      <c r="FN161" s="339"/>
      <c r="FO161" s="339"/>
      <c r="FP161" s="339"/>
      <c r="FQ161" s="339"/>
      <c r="FR161" s="339"/>
      <c r="FS161" s="339"/>
      <c r="FT161" s="339"/>
      <c r="FU161" s="339"/>
      <c r="FV161" s="339"/>
      <c r="FW161" s="339"/>
      <c r="FX161" s="339"/>
      <c r="FY161" s="339"/>
      <c r="FZ161" s="339"/>
      <c r="GA161" s="339"/>
      <c r="GB161" s="339"/>
      <c r="GC161" s="339"/>
      <c r="GD161" s="339"/>
      <c r="GE161" s="339"/>
      <c r="GF161" s="339"/>
      <c r="GG161" s="339"/>
      <c r="GH161" s="339"/>
      <c r="GI161" s="339"/>
      <c r="GJ161" s="339"/>
      <c r="GK161" s="339"/>
      <c r="GL161" s="339"/>
      <c r="GM161" s="339"/>
      <c r="GN161" s="339"/>
      <c r="GO161" s="339"/>
      <c r="GP161" s="339"/>
      <c r="GQ161" s="339"/>
      <c r="GR161" s="339"/>
      <c r="GS161" s="339"/>
      <c r="GT161" s="339"/>
      <c r="GU161" s="339"/>
      <c r="GV161" s="339"/>
      <c r="GW161" s="339"/>
      <c r="GX161" s="339"/>
      <c r="GY161" s="339"/>
      <c r="GZ161" s="339"/>
      <c r="HA161" s="339"/>
      <c r="HB161" s="339"/>
      <c r="HC161" s="339"/>
      <c r="HD161" s="339"/>
      <c r="HE161" s="339"/>
      <c r="HF161" s="339"/>
      <c r="HG161" s="339"/>
      <c r="HH161" s="339"/>
      <c r="HI161" s="339"/>
      <c r="HJ161" s="339"/>
      <c r="HK161" s="339"/>
      <c r="HL161" s="339"/>
      <c r="HM161" s="339"/>
      <c r="HN161" s="339"/>
      <c r="HO161" s="339"/>
      <c r="HP161" s="339"/>
      <c r="HQ161" s="339"/>
      <c r="HR161" s="339"/>
      <c r="HS161" s="339"/>
      <c r="HT161" s="339"/>
      <c r="HU161" s="339"/>
      <c r="HV161" s="339"/>
      <c r="HW161" s="339"/>
      <c r="HX161" s="339"/>
      <c r="HY161" s="339"/>
      <c r="HZ161" s="339"/>
      <c r="IA161" s="339"/>
      <c r="IB161" s="339"/>
      <c r="IC161" s="339"/>
      <c r="ID161" s="339"/>
      <c r="IE161" s="339"/>
      <c r="IF161" s="339"/>
      <c r="IG161" s="339"/>
      <c r="IH161" s="339"/>
      <c r="II161" s="339"/>
      <c r="IJ161" s="339"/>
      <c r="IK161" s="339"/>
      <c r="IL161" s="339"/>
      <c r="IM161" s="339"/>
      <c r="IN161" s="339"/>
      <c r="IO161" s="339"/>
      <c r="IP161" s="339"/>
      <c r="IQ161" s="339"/>
      <c r="IR161" s="339"/>
      <c r="IS161" s="339"/>
      <c r="IT161" s="339"/>
      <c r="IU161" s="339"/>
      <c r="IV161" s="339"/>
      <c r="IW161" s="339"/>
      <c r="IX161" s="339"/>
      <c r="IY161" s="339"/>
      <c r="IZ161" s="339"/>
      <c r="JA161" s="339"/>
      <c r="JB161" s="339"/>
      <c r="JC161" s="339"/>
      <c r="JD161" s="339"/>
      <c r="JE161" s="339"/>
      <c r="JF161" s="339"/>
      <c r="JG161" s="339"/>
      <c r="JH161" s="339"/>
      <c r="JI161" s="339"/>
      <c r="JJ161" s="339"/>
      <c r="JK161" s="339"/>
      <c r="JL161" s="339"/>
      <c r="JM161" s="339"/>
      <c r="JN161" s="339"/>
      <c r="JO161" s="339"/>
      <c r="JP161" s="339"/>
      <c r="JQ161" s="339"/>
      <c r="JR161" s="339"/>
      <c r="JS161" s="339"/>
      <c r="JT161" s="339"/>
      <c r="JU161" s="339"/>
      <c r="JV161" s="339"/>
      <c r="JW161" s="339"/>
      <c r="JX161" s="339"/>
      <c r="JY161" s="339"/>
      <c r="JZ161" s="339"/>
      <c r="KA161" s="339"/>
      <c r="KB161" s="339"/>
      <c r="KC161" s="339"/>
      <c r="KD161" s="339"/>
      <c r="KE161" s="339"/>
      <c r="KF161" s="339"/>
      <c r="KG161" s="339"/>
      <c r="KH161" s="339"/>
      <c r="KI161" s="339"/>
      <c r="KJ161" s="339"/>
      <c r="KK161" s="339"/>
      <c r="KL161" s="339"/>
      <c r="KM161" s="339"/>
      <c r="KN161" s="339"/>
      <c r="KO161" s="339"/>
      <c r="KP161" s="339"/>
      <c r="KQ161" s="339"/>
      <c r="KR161" s="339"/>
      <c r="KS161" s="339"/>
      <c r="KT161" s="339"/>
      <c r="KU161" s="339"/>
      <c r="KV161" s="339"/>
      <c r="KW161" s="339"/>
      <c r="KX161" s="339"/>
      <c r="KY161" s="339"/>
      <c r="KZ161" s="339"/>
      <c r="LA161" s="339"/>
      <c r="LB161" s="339"/>
      <c r="LC161" s="339"/>
      <c r="LD161" s="339"/>
      <c r="LE161" s="339"/>
      <c r="LF161" s="339"/>
      <c r="LG161" s="339"/>
      <c r="LH161" s="339"/>
      <c r="LI161" s="339"/>
      <c r="LJ161" s="339"/>
      <c r="LK161" s="339"/>
      <c r="LL161" s="339"/>
      <c r="LM161" s="339"/>
      <c r="LN161" s="339"/>
      <c r="LO161" s="339"/>
      <c r="LP161" s="339"/>
      <c r="LQ161" s="339"/>
      <c r="LR161" s="339"/>
      <c r="LS161" s="339"/>
      <c r="LT161" s="339"/>
      <c r="LU161" s="339"/>
      <c r="LV161" s="339"/>
      <c r="LW161" s="339"/>
      <c r="LX161" s="339"/>
      <c r="LY161" s="339"/>
      <c r="LZ161" s="339"/>
      <c r="MA161" s="339"/>
      <c r="MB161" s="339"/>
      <c r="MC161" s="339"/>
      <c r="MD161" s="339"/>
      <c r="ME161" s="339"/>
      <c r="MF161" s="339"/>
      <c r="MG161" s="339"/>
      <c r="MH161" s="339"/>
      <c r="MI161" s="339"/>
      <c r="MJ161" s="339"/>
      <c r="MK161" s="339"/>
      <c r="ML161" s="339"/>
      <c r="MM161" s="339"/>
      <c r="MN161" s="339"/>
      <c r="MO161" s="339"/>
      <c r="MP161" s="339"/>
      <c r="MQ161" s="339"/>
      <c r="MR161" s="339"/>
      <c r="MS161" s="339"/>
      <c r="MT161" s="339"/>
      <c r="MU161" s="339"/>
      <c r="MV161" s="339"/>
      <c r="MW161" s="339"/>
      <c r="MX161" s="339"/>
      <c r="MY161" s="339"/>
      <c r="MZ161" s="339"/>
      <c r="NA161" s="339"/>
      <c r="NB161" s="339"/>
      <c r="NC161" s="339"/>
      <c r="ND161" s="339"/>
      <c r="NE161" s="339"/>
      <c r="NF161" s="339"/>
      <c r="NG161" s="339"/>
      <c r="NH161" s="339"/>
      <c r="NI161" s="339"/>
      <c r="NJ161" s="339"/>
      <c r="NK161" s="339"/>
      <c r="NL161" s="339"/>
      <c r="NM161" s="339"/>
      <c r="NN161" s="339"/>
      <c r="NO161" s="339"/>
      <c r="NP161" s="339"/>
      <c r="NQ161" s="339"/>
      <c r="NR161" s="339"/>
      <c r="NS161" s="339"/>
      <c r="NT161" s="339"/>
      <c r="NU161" s="339"/>
      <c r="NV161" s="339"/>
      <c r="NW161" s="339"/>
      <c r="NX161" s="339"/>
      <c r="NY161" s="339"/>
      <c r="NZ161" s="339"/>
      <c r="OA161" s="339"/>
      <c r="OB161" s="339"/>
      <c r="OC161" s="339"/>
      <c r="OD161" s="339"/>
      <c r="OE161" s="339"/>
      <c r="OF161" s="339"/>
      <c r="OG161" s="339"/>
      <c r="OH161" s="339"/>
      <c r="OI161" s="339"/>
      <c r="OJ161" s="339"/>
      <c r="OK161" s="339"/>
      <c r="OL161" s="339"/>
      <c r="OM161" s="339"/>
      <c r="ON161" s="339"/>
      <c r="OO161" s="339"/>
      <c r="OP161" s="339"/>
      <c r="OQ161" s="339"/>
      <c r="OR161" s="339"/>
      <c r="OS161" s="339"/>
      <c r="OT161" s="339"/>
      <c r="OU161" s="339"/>
      <c r="OV161" s="339"/>
      <c r="OW161" s="339"/>
      <c r="OX161" s="339"/>
      <c r="OY161" s="339"/>
      <c r="OZ161" s="339"/>
      <c r="PA161" s="339"/>
      <c r="PB161" s="339"/>
      <c r="PC161" s="339"/>
      <c r="PD161" s="339"/>
      <c r="PE161" s="339"/>
      <c r="PF161" s="339"/>
      <c r="PG161" s="339"/>
      <c r="PH161" s="339"/>
      <c r="PI161" s="339"/>
      <c r="PJ161" s="339"/>
      <c r="PK161" s="339"/>
      <c r="PL161" s="339"/>
      <c r="PM161" s="339"/>
      <c r="PN161" s="339"/>
      <c r="PO161" s="339"/>
      <c r="PP161" s="339"/>
      <c r="PQ161" s="339"/>
      <c r="PR161" s="339"/>
      <c r="PS161" s="339"/>
      <c r="PT161" s="339"/>
      <c r="PU161" s="339"/>
      <c r="PV161" s="339"/>
      <c r="PW161" s="339"/>
      <c r="PX161" s="339"/>
      <c r="PY161" s="339"/>
      <c r="PZ161" s="339"/>
      <c r="QA161" s="339"/>
      <c r="QB161" s="339"/>
      <c r="QC161" s="339"/>
      <c r="QD161" s="339"/>
      <c r="QE161" s="339"/>
      <c r="QF161" s="339"/>
      <c r="QG161" s="339"/>
      <c r="QH161" s="339"/>
      <c r="QI161" s="339"/>
      <c r="QJ161" s="339"/>
      <c r="QK161" s="339"/>
      <c r="QL161" s="339"/>
      <c r="QM161" s="339"/>
      <c r="QN161" s="339"/>
      <c r="QO161" s="339"/>
      <c r="QP161" s="339"/>
      <c r="QQ161" s="339"/>
      <c r="QR161" s="339"/>
      <c r="QS161" s="339"/>
      <c r="QT161" s="339"/>
      <c r="QU161" s="339"/>
      <c r="QV161" s="339"/>
      <c r="QW161" s="339"/>
      <c r="QX161" s="339"/>
      <c r="QY161" s="339"/>
      <c r="QZ161" s="339"/>
      <c r="RA161" s="339"/>
      <c r="RB161" s="339"/>
      <c r="RC161" s="339"/>
      <c r="RD161" s="339"/>
      <c r="RE161" s="339"/>
      <c r="RF161" s="339"/>
      <c r="RG161" s="339"/>
      <c r="RH161" s="339"/>
      <c r="RI161" s="339"/>
      <c r="RJ161" s="339"/>
      <c r="RK161" s="339"/>
      <c r="RL161" s="339"/>
      <c r="RM161" s="339"/>
      <c r="RN161" s="339"/>
      <c r="RO161" s="339"/>
      <c r="RP161" s="339"/>
      <c r="RQ161" s="339"/>
      <c r="RR161" s="339"/>
      <c r="RS161" s="339"/>
      <c r="RT161" s="339"/>
      <c r="RU161" s="339"/>
      <c r="RV161" s="339"/>
      <c r="RW161" s="339"/>
      <c r="RX161" s="339"/>
      <c r="RY161" s="339"/>
      <c r="RZ161" s="339"/>
      <c r="SA161" s="339"/>
      <c r="SB161" s="339"/>
      <c r="SC161" s="339"/>
      <c r="SD161" s="339"/>
      <c r="SE161" s="339"/>
      <c r="SF161" s="339"/>
      <c r="SG161" s="339"/>
      <c r="SH161" s="339"/>
      <c r="SI161" s="339"/>
      <c r="SJ161" s="339"/>
      <c r="SK161" s="339"/>
      <c r="SL161" s="339"/>
      <c r="SM161" s="339"/>
      <c r="SN161" s="339"/>
      <c r="SO161" s="339"/>
      <c r="SP161" s="339"/>
      <c r="SQ161" s="339"/>
      <c r="SR161" s="339"/>
      <c r="SS161" s="339"/>
      <c r="ST161" s="339"/>
      <c r="SU161" s="339"/>
      <c r="SV161" s="339"/>
      <c r="SW161" s="339"/>
      <c r="SX161" s="339"/>
      <c r="SY161" s="339"/>
      <c r="SZ161" s="339"/>
      <c r="TA161" s="339"/>
      <c r="TB161" s="339"/>
      <c r="TC161" s="339"/>
      <c r="TD161" s="339"/>
      <c r="TE161" s="339"/>
      <c r="TF161" s="339"/>
      <c r="TG161" s="339"/>
      <c r="TH161" s="339"/>
      <c r="TI161" s="339"/>
      <c r="TJ161" s="339"/>
      <c r="TK161" s="339"/>
      <c r="TL161" s="339"/>
      <c r="TM161" s="339"/>
      <c r="TN161" s="339"/>
      <c r="TO161" s="339"/>
      <c r="TP161" s="339"/>
      <c r="TQ161" s="339"/>
      <c r="TR161" s="339"/>
      <c r="TS161" s="339"/>
      <c r="TT161" s="339"/>
      <c r="TU161" s="339"/>
      <c r="TV161" s="339"/>
      <c r="TW161" s="339"/>
      <c r="TX161" s="339"/>
      <c r="TY161" s="339"/>
      <c r="TZ161" s="339"/>
      <c r="UA161" s="339"/>
      <c r="UB161" s="339"/>
      <c r="UC161" s="339"/>
      <c r="UD161" s="339"/>
      <c r="UE161" s="339"/>
      <c r="UF161" s="339"/>
      <c r="UG161" s="339"/>
      <c r="UH161" s="339"/>
      <c r="UI161" s="339"/>
      <c r="UJ161" s="339"/>
      <c r="UK161" s="339"/>
      <c r="UL161" s="339"/>
      <c r="UM161" s="339"/>
      <c r="UN161" s="339"/>
      <c r="UO161" s="339"/>
      <c r="UP161" s="339"/>
      <c r="UQ161" s="339"/>
      <c r="UR161" s="339"/>
      <c r="US161" s="339"/>
      <c r="UT161" s="339"/>
      <c r="UU161" s="339"/>
      <c r="UV161" s="339"/>
      <c r="UW161" s="339"/>
      <c r="UX161" s="339"/>
      <c r="UY161" s="339"/>
      <c r="UZ161" s="339"/>
      <c r="VA161" s="339"/>
      <c r="VB161" s="339"/>
      <c r="VC161" s="339"/>
      <c r="VD161" s="339"/>
      <c r="VE161" s="339"/>
      <c r="VF161" s="339"/>
      <c r="VG161" s="339"/>
      <c r="VH161" s="339"/>
      <c r="VI161" s="339"/>
      <c r="VJ161" s="339"/>
      <c r="VK161" s="339"/>
      <c r="VL161" s="339"/>
      <c r="VM161" s="339"/>
      <c r="VN161" s="339"/>
      <c r="VO161" s="339"/>
      <c r="VP161" s="339"/>
      <c r="VQ161" s="339"/>
      <c r="VR161" s="339"/>
      <c r="VS161" s="339"/>
      <c r="VT161" s="339"/>
      <c r="VU161" s="339"/>
      <c r="VV161" s="339"/>
      <c r="VW161" s="339"/>
      <c r="VX161" s="339"/>
      <c r="VY161" s="339"/>
      <c r="VZ161" s="339"/>
      <c r="WA161" s="339"/>
      <c r="WB161" s="339"/>
      <c r="WC161" s="339"/>
      <c r="WD161" s="339"/>
      <c r="WE161" s="339"/>
      <c r="WF161" s="339"/>
      <c r="WG161" s="339"/>
      <c r="WH161" s="339"/>
      <c r="WI161" s="339"/>
      <c r="WJ161" s="339"/>
      <c r="WK161" s="339"/>
      <c r="WL161" s="339"/>
      <c r="WM161" s="339"/>
      <c r="WN161" s="339"/>
      <c r="WO161" s="339"/>
      <c r="WP161" s="339"/>
      <c r="WQ161" s="339"/>
      <c r="WR161" s="339"/>
      <c r="WS161" s="339"/>
      <c r="WT161" s="339"/>
      <c r="WU161" s="339"/>
      <c r="WV161" s="339"/>
      <c r="WW161" s="339"/>
      <c r="WX161" s="339"/>
      <c r="WY161" s="339"/>
      <c r="WZ161" s="339"/>
      <c r="XA161" s="339"/>
      <c r="XB161" s="339"/>
      <c r="XC161" s="339"/>
      <c r="XD161" s="339"/>
      <c r="XE161" s="339"/>
      <c r="XF161" s="339"/>
      <c r="XG161" s="339"/>
      <c r="XH161" s="339"/>
      <c r="XI161" s="339"/>
      <c r="XJ161" s="339"/>
      <c r="XK161" s="339"/>
      <c r="XL161" s="339"/>
      <c r="XM161" s="339"/>
      <c r="XN161" s="339"/>
      <c r="XO161" s="339"/>
      <c r="XP161" s="339"/>
      <c r="XQ161" s="339"/>
      <c r="XR161" s="339"/>
      <c r="XS161" s="339"/>
      <c r="XT161" s="339"/>
      <c r="XU161" s="339"/>
      <c r="XV161" s="339"/>
      <c r="XW161" s="339"/>
      <c r="XX161" s="339"/>
      <c r="XY161" s="339"/>
      <c r="XZ161" s="339"/>
      <c r="YA161" s="339"/>
      <c r="YB161" s="339"/>
      <c r="YC161" s="339"/>
      <c r="YD161" s="339"/>
      <c r="YE161" s="339"/>
      <c r="YF161" s="339"/>
      <c r="YG161" s="339"/>
      <c r="YH161" s="339"/>
      <c r="YI161" s="339"/>
      <c r="YJ161" s="339"/>
      <c r="YK161" s="339"/>
      <c r="YL161" s="339"/>
      <c r="YM161" s="339"/>
      <c r="YN161" s="339"/>
      <c r="YO161" s="339"/>
      <c r="YP161" s="339"/>
      <c r="YQ161" s="339"/>
      <c r="YR161" s="339"/>
      <c r="YS161" s="339"/>
      <c r="YT161" s="339"/>
      <c r="YU161" s="339"/>
      <c r="YV161" s="339"/>
      <c r="YW161" s="339"/>
      <c r="YX161" s="339"/>
      <c r="YY161" s="339"/>
      <c r="YZ161" s="339"/>
      <c r="ZA161" s="339"/>
      <c r="ZB161" s="339"/>
      <c r="ZC161" s="339"/>
      <c r="ZD161" s="339"/>
      <c r="ZE161" s="339"/>
      <c r="ZF161" s="339"/>
      <c r="ZG161" s="339"/>
      <c r="ZH161" s="339"/>
      <c r="ZI161" s="339"/>
      <c r="ZJ161" s="339"/>
      <c r="ZK161" s="339"/>
      <c r="ZL161" s="339"/>
      <c r="ZM161" s="339"/>
      <c r="ZN161" s="339"/>
      <c r="ZO161" s="339"/>
      <c r="ZP161" s="339"/>
      <c r="ZQ161" s="339"/>
      <c r="ZR161" s="339"/>
      <c r="ZS161" s="339"/>
      <c r="ZT161" s="339"/>
      <c r="ZU161" s="339"/>
      <c r="ZV161" s="339"/>
      <c r="ZW161" s="339"/>
      <c r="ZX161" s="339"/>
      <c r="ZY161" s="339"/>
      <c r="ZZ161" s="339"/>
      <c r="AAA161" s="339"/>
      <c r="AAB161" s="339"/>
      <c r="AAC161" s="339"/>
      <c r="AAD161" s="339"/>
      <c r="AAE161" s="339"/>
      <c r="AAF161" s="339"/>
      <c r="AAG161" s="339"/>
      <c r="AAH161" s="339"/>
      <c r="AAI161" s="339"/>
      <c r="AAJ161" s="339"/>
      <c r="AAK161" s="339"/>
      <c r="AAL161" s="339"/>
      <c r="AAM161" s="339"/>
      <c r="AAN161" s="339"/>
      <c r="AAO161" s="339"/>
      <c r="AAP161" s="339"/>
      <c r="AAQ161" s="339"/>
      <c r="AAR161" s="339"/>
      <c r="AAS161" s="339"/>
      <c r="AAT161" s="339"/>
      <c r="AAU161" s="339"/>
      <c r="AAV161" s="339"/>
      <c r="AAW161" s="339"/>
      <c r="AAX161" s="339"/>
      <c r="AAY161" s="339"/>
      <c r="AAZ161" s="339"/>
      <c r="ABA161" s="339"/>
      <c r="ABB161" s="339"/>
      <c r="ABC161" s="339"/>
      <c r="ABD161" s="339"/>
      <c r="ABE161" s="339"/>
      <c r="ABF161" s="339"/>
      <c r="ABG161" s="339"/>
      <c r="ABH161" s="339"/>
      <c r="ABI161" s="339"/>
      <c r="ABJ161" s="339"/>
      <c r="ABK161" s="339"/>
      <c r="ABL161" s="339"/>
      <c r="ABM161" s="339"/>
      <c r="ABN161" s="339"/>
      <c r="ABO161" s="339"/>
      <c r="ABP161" s="339"/>
      <c r="ABQ161" s="339"/>
      <c r="ABR161" s="339"/>
      <c r="ABS161" s="339"/>
      <c r="ABT161" s="339"/>
      <c r="ABU161" s="339"/>
      <c r="ABV161" s="339"/>
      <c r="ABW161" s="339"/>
      <c r="ABX161" s="339"/>
      <c r="ABY161" s="339"/>
      <c r="ABZ161" s="339"/>
      <c r="ACA161" s="339"/>
      <c r="ACB161" s="339"/>
      <c r="ACC161" s="339"/>
      <c r="ACD161" s="339"/>
      <c r="ACE161" s="339"/>
      <c r="ACF161" s="339"/>
      <c r="ACG161" s="339"/>
      <c r="ACH161" s="339"/>
      <c r="ACI161" s="339"/>
      <c r="ACJ161" s="339"/>
      <c r="ACK161" s="339"/>
      <c r="ACL161" s="339"/>
      <c r="ACM161" s="339"/>
      <c r="ACN161" s="339"/>
      <c r="ACO161" s="339"/>
      <c r="ACP161" s="339"/>
      <c r="ACQ161" s="339"/>
      <c r="ACR161" s="339"/>
      <c r="ACS161" s="339"/>
      <c r="ACT161" s="339"/>
      <c r="ACU161" s="339"/>
      <c r="ACV161" s="339"/>
      <c r="ACW161" s="339"/>
      <c r="ACX161" s="339"/>
      <c r="ACY161" s="339"/>
      <c r="ACZ161" s="339"/>
      <c r="ADA161" s="339"/>
      <c r="ADB161" s="339"/>
      <c r="ADC161" s="339"/>
      <c r="ADD161" s="339"/>
      <c r="ADE161" s="339"/>
      <c r="ADF161" s="339"/>
      <c r="ADG161" s="339"/>
      <c r="ADH161" s="339"/>
      <c r="ADI161" s="339"/>
      <c r="ADJ161" s="339"/>
      <c r="ADK161" s="339"/>
      <c r="ADL161" s="339"/>
      <c r="ADM161" s="339"/>
      <c r="ADN161" s="339"/>
      <c r="ADO161" s="339"/>
      <c r="ADP161" s="339"/>
      <c r="ADQ161" s="339"/>
      <c r="ADR161" s="339"/>
      <c r="ADS161" s="339"/>
      <c r="ADT161" s="339"/>
      <c r="ADU161" s="339"/>
      <c r="ADV161" s="339"/>
      <c r="ADW161" s="339"/>
      <c r="ADX161" s="339"/>
      <c r="ADY161" s="339"/>
      <c r="ADZ161" s="339"/>
      <c r="AEA161" s="339"/>
      <c r="AEB161" s="339"/>
      <c r="AEC161" s="339"/>
      <c r="AED161" s="339"/>
      <c r="AEE161" s="339"/>
      <c r="AEF161" s="339"/>
      <c r="AEG161" s="339"/>
      <c r="AEH161" s="339"/>
      <c r="AEI161" s="339"/>
      <c r="AEJ161" s="339"/>
      <c r="AEK161" s="339"/>
      <c r="AEL161" s="339"/>
      <c r="AEM161" s="339"/>
      <c r="AEN161" s="339"/>
      <c r="AEO161" s="339"/>
      <c r="AEP161" s="339"/>
      <c r="AEQ161" s="339"/>
      <c r="AER161" s="339"/>
      <c r="AES161" s="339"/>
      <c r="AET161" s="339"/>
      <c r="AEU161" s="339"/>
      <c r="AEV161" s="339"/>
      <c r="AEW161" s="339"/>
      <c r="AEX161" s="339"/>
      <c r="AEY161" s="339"/>
      <c r="AEZ161" s="339"/>
      <c r="AFA161" s="339"/>
      <c r="AFB161" s="339"/>
      <c r="AFC161" s="339"/>
      <c r="AFD161" s="339"/>
      <c r="AFE161" s="339"/>
      <c r="AFF161" s="339"/>
      <c r="AFG161" s="339"/>
      <c r="AFH161" s="339"/>
      <c r="AFI161" s="339"/>
      <c r="AFJ161" s="339"/>
      <c r="AFK161" s="339"/>
      <c r="AFL161" s="339"/>
      <c r="AFM161" s="339"/>
      <c r="AFN161" s="339"/>
      <c r="AFO161" s="339"/>
      <c r="AFP161" s="339"/>
      <c r="AFQ161" s="339"/>
      <c r="AFR161" s="339"/>
      <c r="AFS161" s="339"/>
      <c r="AFT161" s="339"/>
      <c r="AFU161" s="339"/>
      <c r="AFV161" s="339"/>
      <c r="AFW161" s="339"/>
      <c r="AFX161" s="339"/>
      <c r="AFY161" s="339"/>
      <c r="AFZ161" s="339"/>
      <c r="AGA161" s="339"/>
      <c r="AGB161" s="339"/>
      <c r="AGC161" s="339"/>
      <c r="AGD161" s="339"/>
      <c r="AGE161" s="339"/>
      <c r="AGF161" s="339"/>
      <c r="AGG161" s="339"/>
      <c r="AGH161" s="339"/>
      <c r="AGI161" s="339"/>
      <c r="AGJ161" s="339"/>
      <c r="AGK161" s="339"/>
      <c r="AGL161" s="339"/>
      <c r="AGM161" s="339"/>
      <c r="AGN161" s="339"/>
      <c r="AGO161" s="339"/>
      <c r="AGP161" s="339"/>
      <c r="AGQ161" s="339"/>
      <c r="AGR161" s="339"/>
      <c r="AGS161" s="339"/>
      <c r="AGT161" s="339"/>
      <c r="AGU161" s="339"/>
      <c r="AGV161" s="339"/>
      <c r="AGW161" s="339"/>
      <c r="AGX161" s="339"/>
      <c r="AGY161" s="339"/>
      <c r="AGZ161" s="339"/>
      <c r="AHA161" s="339"/>
      <c r="AHB161" s="339"/>
      <c r="AHC161" s="339"/>
      <c r="AHD161" s="339"/>
      <c r="AHE161" s="339"/>
      <c r="AHF161" s="339"/>
      <c r="AHG161" s="339"/>
      <c r="AHH161" s="339"/>
      <c r="AHI161" s="339"/>
      <c r="AHJ161" s="339"/>
      <c r="AHK161" s="339"/>
      <c r="AHL161" s="339"/>
      <c r="AHM161" s="339"/>
      <c r="AHN161" s="339"/>
      <c r="AHO161" s="339"/>
      <c r="AHP161" s="339"/>
      <c r="AHQ161" s="339"/>
      <c r="AHR161" s="339"/>
      <c r="AHS161" s="339"/>
      <c r="AHT161" s="339"/>
      <c r="AHU161" s="339"/>
      <c r="AHV161" s="339"/>
      <c r="AHW161" s="339"/>
      <c r="AHX161" s="339"/>
      <c r="AHY161" s="339"/>
      <c r="AHZ161" s="339"/>
      <c r="AIA161" s="339"/>
      <c r="AIB161" s="339"/>
      <c r="AIC161" s="339"/>
      <c r="AID161" s="339"/>
      <c r="AIE161" s="339"/>
      <c r="AIF161" s="339"/>
      <c r="AIG161" s="339"/>
      <c r="AIH161" s="339"/>
      <c r="AII161" s="339"/>
      <c r="AIJ161" s="339"/>
      <c r="AIK161" s="339"/>
      <c r="AIL161" s="339"/>
      <c r="AIM161" s="339"/>
      <c r="AIN161" s="339"/>
      <c r="AIO161" s="339"/>
      <c r="AIP161" s="339"/>
      <c r="AIQ161" s="339"/>
      <c r="AIR161" s="339"/>
      <c r="AIS161" s="339"/>
      <c r="AIT161" s="339"/>
      <c r="AIU161" s="339"/>
      <c r="AIV161" s="339"/>
      <c r="AIW161" s="339"/>
      <c r="AIX161" s="339"/>
      <c r="AIY161" s="339"/>
      <c r="AIZ161" s="339"/>
      <c r="AJA161" s="339"/>
      <c r="AJB161" s="339"/>
      <c r="AJC161" s="339"/>
      <c r="AJD161" s="339"/>
      <c r="AJE161" s="339"/>
      <c r="AJF161" s="339"/>
      <c r="AJG161" s="339"/>
      <c r="AJH161" s="339"/>
      <c r="AJI161" s="339"/>
      <c r="AJJ161" s="339"/>
      <c r="AJK161" s="339"/>
      <c r="AJL161" s="339"/>
      <c r="AJM161" s="339"/>
      <c r="AJN161" s="339"/>
      <c r="AJO161" s="339"/>
      <c r="AJP161" s="339"/>
      <c r="AJQ161" s="339"/>
      <c r="AJR161" s="339"/>
      <c r="AJS161" s="339"/>
      <c r="AJT161" s="339"/>
      <c r="AJU161" s="339"/>
      <c r="AJV161" s="339"/>
      <c r="AJW161" s="339"/>
      <c r="AJX161" s="339"/>
      <c r="AJY161" s="339"/>
      <c r="AJZ161" s="339"/>
      <c r="AKA161" s="339"/>
      <c r="AKB161" s="339"/>
      <c r="AKC161" s="339"/>
      <c r="AKD161" s="339"/>
      <c r="AKE161" s="339"/>
      <c r="AKF161" s="339"/>
      <c r="AKG161" s="339"/>
      <c r="AKH161" s="339"/>
      <c r="AKI161" s="339"/>
      <c r="AKJ161" s="339"/>
      <c r="AKK161" s="339"/>
      <c r="AKL161" s="339"/>
      <c r="AKM161" s="339"/>
      <c r="AKN161" s="339"/>
      <c r="AKO161" s="339"/>
      <c r="AKP161" s="339"/>
      <c r="AKQ161" s="339"/>
      <c r="AKR161" s="339"/>
      <c r="AKS161" s="339"/>
      <c r="AKT161" s="339"/>
      <c r="AKU161" s="339"/>
      <c r="AKV161" s="339"/>
      <c r="AKW161" s="339"/>
      <c r="AKX161" s="339"/>
      <c r="AKY161" s="339"/>
      <c r="AKZ161" s="339"/>
      <c r="ALA161" s="339"/>
      <c r="ALB161" s="339"/>
      <c r="ALC161" s="339"/>
      <c r="ALD161" s="339"/>
      <c r="ALE161" s="339"/>
      <c r="ALF161" s="339"/>
      <c r="ALG161" s="339"/>
      <c r="ALH161" s="339"/>
      <c r="ALI161" s="339"/>
      <c r="ALJ161" s="339"/>
      <c r="ALK161" s="339"/>
      <c r="ALL161" s="339"/>
      <c r="ALM161" s="339"/>
      <c r="ALN161" s="339"/>
      <c r="ALO161" s="339"/>
      <c r="ALP161" s="339"/>
      <c r="ALQ161" s="339"/>
      <c r="ALR161" s="339"/>
      <c r="ALS161" s="339"/>
      <c r="ALT161" s="339"/>
      <c r="ALU161" s="339"/>
      <c r="ALV161" s="339"/>
      <c r="ALW161" s="339"/>
      <c r="ALX161" s="339"/>
      <c r="ALY161" s="339"/>
      <c r="ALZ161" s="339"/>
      <c r="AMA161" s="339"/>
      <c r="AMB161" s="339"/>
      <c r="AMC161" s="339"/>
      <c r="AMD161" s="339"/>
      <c r="AME161" s="339"/>
      <c r="AMF161" s="339"/>
      <c r="AMG161" s="340"/>
      <c r="AMH161" s="340"/>
    </row>
    <row r="165" spans="1:1022" ht="15.75">
      <c r="E165" s="576"/>
      <c r="I165" s="559"/>
    </row>
    <row r="166" spans="1:1022" ht="29.25" customHeight="1">
      <c r="B166" s="535" t="s">
        <v>439</v>
      </c>
      <c r="C166" s="536" t="e">
        <f>I161*12</f>
        <v>#DIV/0!</v>
      </c>
      <c r="E166" s="576"/>
    </row>
    <row r="167" spans="1:1022" ht="34.5" customHeight="1">
      <c r="B167" s="535" t="s">
        <v>440</v>
      </c>
      <c r="C167" s="536" t="e">
        <f>I161*24</f>
        <v>#DIV/0!</v>
      </c>
    </row>
    <row r="168" spans="1:1022" ht="30.75" customHeight="1">
      <c r="B168" s="535" t="s">
        <v>441</v>
      </c>
      <c r="C168" s="536" t="e">
        <f>I161*36</f>
        <v>#DIV/0!</v>
      </c>
    </row>
    <row r="169" spans="1:1022" ht="33.75" customHeight="1">
      <c r="B169" s="535" t="s">
        <v>442</v>
      </c>
      <c r="C169" s="536" t="e">
        <f>I161*48</f>
        <v>#DIV/0!</v>
      </c>
    </row>
    <row r="170" spans="1:1022" ht="32.25" customHeight="1">
      <c r="B170" s="535" t="s">
        <v>443</v>
      </c>
      <c r="C170" s="536" t="e">
        <f>I161*60</f>
        <v>#DIV/0!</v>
      </c>
    </row>
    <row r="172" spans="1:1022">
      <c r="B172" s="609" t="s">
        <v>444</v>
      </c>
      <c r="C172" s="610"/>
      <c r="D172" s="610"/>
      <c r="E172" s="610"/>
      <c r="F172" s="610"/>
      <c r="G172" s="610"/>
      <c r="H172" s="610"/>
      <c r="I172" s="610"/>
      <c r="J172" s="610"/>
      <c r="K172" s="610"/>
      <c r="L172" s="611"/>
    </row>
    <row r="173" spans="1:1022">
      <c r="B173" s="612"/>
      <c r="C173" s="613"/>
      <c r="D173" s="613"/>
      <c r="E173" s="613"/>
      <c r="F173" s="613"/>
      <c r="G173" s="613"/>
      <c r="H173" s="613"/>
      <c r="I173" s="613"/>
      <c r="J173" s="613"/>
      <c r="K173" s="613"/>
      <c r="L173" s="614"/>
    </row>
    <row r="174" spans="1:1022">
      <c r="B174" s="612"/>
      <c r="C174" s="613"/>
      <c r="D174" s="613"/>
      <c r="E174" s="613"/>
      <c r="F174" s="613"/>
      <c r="G174" s="613"/>
      <c r="H174" s="613"/>
      <c r="I174" s="613"/>
      <c r="J174" s="613"/>
      <c r="K174" s="613"/>
      <c r="L174" s="614"/>
    </row>
    <row r="175" spans="1:1022">
      <c r="B175" s="612"/>
      <c r="C175" s="613"/>
      <c r="D175" s="613"/>
      <c r="E175" s="613"/>
      <c r="F175" s="613"/>
      <c r="G175" s="613"/>
      <c r="H175" s="613"/>
      <c r="I175" s="613"/>
      <c r="J175" s="613"/>
      <c r="K175" s="613"/>
      <c r="L175" s="614"/>
    </row>
    <row r="176" spans="1:1022">
      <c r="B176" s="615"/>
      <c r="C176" s="616"/>
      <c r="D176" s="616"/>
      <c r="E176" s="616"/>
      <c r="F176" s="616"/>
      <c r="G176" s="616"/>
      <c r="H176" s="616"/>
      <c r="I176" s="616"/>
      <c r="J176" s="616"/>
      <c r="K176" s="616"/>
      <c r="L176" s="617"/>
    </row>
  </sheetData>
  <mergeCells count="1051">
    <mergeCell ref="H8:I8"/>
    <mergeCell ref="L8:M8"/>
    <mergeCell ref="H9:I9"/>
    <mergeCell ref="L9:M9"/>
    <mergeCell ref="H19:I19"/>
    <mergeCell ref="L19:M19"/>
    <mergeCell ref="A2:J2"/>
    <mergeCell ref="A3:G3"/>
    <mergeCell ref="H5:I5"/>
    <mergeCell ref="L5:M5"/>
    <mergeCell ref="A6:D6"/>
    <mergeCell ref="H6:I7"/>
    <mergeCell ref="L6:M7"/>
    <mergeCell ref="A144:E144"/>
    <mergeCell ref="B153:I153"/>
    <mergeCell ref="L153:M153"/>
    <mergeCell ref="B154:B157"/>
    <mergeCell ref="E154:G154"/>
    <mergeCell ref="L154:M154"/>
    <mergeCell ref="E155:G155"/>
    <mergeCell ref="L155:M155"/>
    <mergeCell ref="A156:A157"/>
    <mergeCell ref="C156:C157"/>
    <mergeCell ref="H27:I27"/>
    <mergeCell ref="L27:M27"/>
    <mergeCell ref="H55:I55"/>
    <mergeCell ref="L55:M55"/>
    <mergeCell ref="C143:E143"/>
    <mergeCell ref="H143:I143"/>
    <mergeCell ref="L143:M143"/>
    <mergeCell ref="S156:S157"/>
    <mergeCell ref="T156:T157"/>
    <mergeCell ref="U156:U157"/>
    <mergeCell ref="V156:V157"/>
    <mergeCell ref="W156:W157"/>
    <mergeCell ref="X156:X157"/>
    <mergeCell ref="L156:M157"/>
    <mergeCell ref="N156:N157"/>
    <mergeCell ref="O156:O157"/>
    <mergeCell ref="P156:P157"/>
    <mergeCell ref="Q156:Q157"/>
    <mergeCell ref="R156:R157"/>
    <mergeCell ref="D156:D157"/>
    <mergeCell ref="G156:G157"/>
    <mergeCell ref="H156:H157"/>
    <mergeCell ref="I156:I157"/>
    <mergeCell ref="J156:J157"/>
    <mergeCell ref="K156:K157"/>
    <mergeCell ref="AK156:AK157"/>
    <mergeCell ref="AL156:AL157"/>
    <mergeCell ref="AM156:AM157"/>
    <mergeCell ref="AN156:AN157"/>
    <mergeCell ref="AO156:AO157"/>
    <mergeCell ref="AP156:AP157"/>
    <mergeCell ref="AE156:AE157"/>
    <mergeCell ref="AF156:AF157"/>
    <mergeCell ref="AG156:AG157"/>
    <mergeCell ref="AH156:AH157"/>
    <mergeCell ref="AI156:AI157"/>
    <mergeCell ref="AJ156:AJ157"/>
    <mergeCell ref="Y156:Y157"/>
    <mergeCell ref="Z156:Z157"/>
    <mergeCell ref="AA156:AA157"/>
    <mergeCell ref="AB156:AB157"/>
    <mergeCell ref="AC156:AC157"/>
    <mergeCell ref="AD156:AD157"/>
    <mergeCell ref="BC156:BC157"/>
    <mergeCell ref="BD156:BD157"/>
    <mergeCell ref="BE156:BE157"/>
    <mergeCell ref="BF156:BF157"/>
    <mergeCell ref="BG156:BG157"/>
    <mergeCell ref="BH156:BH157"/>
    <mergeCell ref="AW156:AW157"/>
    <mergeCell ref="AX156:AX157"/>
    <mergeCell ref="AY156:AY157"/>
    <mergeCell ref="AZ156:AZ157"/>
    <mergeCell ref="BA156:BA157"/>
    <mergeCell ref="BB156:BB157"/>
    <mergeCell ref="AQ156:AQ157"/>
    <mergeCell ref="AR156:AR157"/>
    <mergeCell ref="AS156:AS157"/>
    <mergeCell ref="AT156:AT157"/>
    <mergeCell ref="AU156:AU157"/>
    <mergeCell ref="AV156:AV157"/>
    <mergeCell ref="BU156:BU157"/>
    <mergeCell ref="BV156:BV157"/>
    <mergeCell ref="BW156:BW157"/>
    <mergeCell ref="BX156:BX157"/>
    <mergeCell ref="BY156:BY157"/>
    <mergeCell ref="BZ156:BZ157"/>
    <mergeCell ref="BO156:BO157"/>
    <mergeCell ref="BP156:BP157"/>
    <mergeCell ref="BQ156:BQ157"/>
    <mergeCell ref="BR156:BR157"/>
    <mergeCell ref="BS156:BS157"/>
    <mergeCell ref="BT156:BT157"/>
    <mergeCell ref="BI156:BI157"/>
    <mergeCell ref="BJ156:BJ157"/>
    <mergeCell ref="BK156:BK157"/>
    <mergeCell ref="BL156:BL157"/>
    <mergeCell ref="BM156:BM157"/>
    <mergeCell ref="BN156:BN157"/>
    <mergeCell ref="CM156:CM157"/>
    <mergeCell ref="CN156:CN157"/>
    <mergeCell ref="CO156:CO157"/>
    <mergeCell ref="CP156:CP157"/>
    <mergeCell ref="CQ156:CQ157"/>
    <mergeCell ref="CR156:CR157"/>
    <mergeCell ref="CG156:CG157"/>
    <mergeCell ref="CH156:CH157"/>
    <mergeCell ref="CI156:CI157"/>
    <mergeCell ref="CJ156:CJ157"/>
    <mergeCell ref="CK156:CK157"/>
    <mergeCell ref="CL156:CL157"/>
    <mergeCell ref="CA156:CA157"/>
    <mergeCell ref="CB156:CB157"/>
    <mergeCell ref="CC156:CC157"/>
    <mergeCell ref="CD156:CD157"/>
    <mergeCell ref="CE156:CE157"/>
    <mergeCell ref="CF156:CF157"/>
    <mergeCell ref="DE156:DE157"/>
    <mergeCell ref="DF156:DF157"/>
    <mergeCell ref="DG156:DG157"/>
    <mergeCell ref="DH156:DH157"/>
    <mergeCell ref="DI156:DI157"/>
    <mergeCell ref="DJ156:DJ157"/>
    <mergeCell ref="CY156:CY157"/>
    <mergeCell ref="CZ156:CZ157"/>
    <mergeCell ref="DA156:DA157"/>
    <mergeCell ref="DB156:DB157"/>
    <mergeCell ref="DC156:DC157"/>
    <mergeCell ref="DD156:DD157"/>
    <mergeCell ref="CS156:CS157"/>
    <mergeCell ref="CT156:CT157"/>
    <mergeCell ref="CU156:CU157"/>
    <mergeCell ref="CV156:CV157"/>
    <mergeCell ref="CW156:CW157"/>
    <mergeCell ref="CX156:CX157"/>
    <mergeCell ref="DW156:DW157"/>
    <mergeCell ref="DX156:DX157"/>
    <mergeCell ref="DY156:DY157"/>
    <mergeCell ref="DZ156:DZ157"/>
    <mergeCell ref="EA156:EA157"/>
    <mergeCell ref="EB156:EB157"/>
    <mergeCell ref="DQ156:DQ157"/>
    <mergeCell ref="DR156:DR157"/>
    <mergeCell ref="DS156:DS157"/>
    <mergeCell ref="DT156:DT157"/>
    <mergeCell ref="DU156:DU157"/>
    <mergeCell ref="DV156:DV157"/>
    <mergeCell ref="DK156:DK157"/>
    <mergeCell ref="DL156:DL157"/>
    <mergeCell ref="DM156:DM157"/>
    <mergeCell ref="DN156:DN157"/>
    <mergeCell ref="DO156:DO157"/>
    <mergeCell ref="DP156:DP157"/>
    <mergeCell ref="EO156:EO157"/>
    <mergeCell ref="EP156:EP157"/>
    <mergeCell ref="EQ156:EQ157"/>
    <mergeCell ref="ER156:ER157"/>
    <mergeCell ref="ES156:ES157"/>
    <mergeCell ref="ET156:ET157"/>
    <mergeCell ref="EI156:EI157"/>
    <mergeCell ref="EJ156:EJ157"/>
    <mergeCell ref="EK156:EK157"/>
    <mergeCell ref="EL156:EL157"/>
    <mergeCell ref="EM156:EM157"/>
    <mergeCell ref="EN156:EN157"/>
    <mergeCell ref="EC156:EC157"/>
    <mergeCell ref="ED156:ED157"/>
    <mergeCell ref="EE156:EE157"/>
    <mergeCell ref="EF156:EF157"/>
    <mergeCell ref="EG156:EG157"/>
    <mergeCell ref="EH156:EH157"/>
    <mergeCell ref="FG156:FG157"/>
    <mergeCell ref="FH156:FH157"/>
    <mergeCell ref="FI156:FI157"/>
    <mergeCell ref="FJ156:FJ157"/>
    <mergeCell ref="FK156:FK157"/>
    <mergeCell ref="FL156:FL157"/>
    <mergeCell ref="FA156:FA157"/>
    <mergeCell ref="FB156:FB157"/>
    <mergeCell ref="FC156:FC157"/>
    <mergeCell ref="FD156:FD157"/>
    <mergeCell ref="FE156:FE157"/>
    <mergeCell ref="FF156:FF157"/>
    <mergeCell ref="EU156:EU157"/>
    <mergeCell ref="EV156:EV157"/>
    <mergeCell ref="EW156:EW157"/>
    <mergeCell ref="EX156:EX157"/>
    <mergeCell ref="EY156:EY157"/>
    <mergeCell ref="EZ156:EZ157"/>
    <mergeCell ref="FY156:FY157"/>
    <mergeCell ref="FZ156:FZ157"/>
    <mergeCell ref="GA156:GA157"/>
    <mergeCell ref="GB156:GB157"/>
    <mergeCell ref="GC156:GC157"/>
    <mergeCell ref="GD156:GD157"/>
    <mergeCell ref="FS156:FS157"/>
    <mergeCell ref="FT156:FT157"/>
    <mergeCell ref="FU156:FU157"/>
    <mergeCell ref="FV156:FV157"/>
    <mergeCell ref="FW156:FW157"/>
    <mergeCell ref="FX156:FX157"/>
    <mergeCell ref="FM156:FM157"/>
    <mergeCell ref="FN156:FN157"/>
    <mergeCell ref="FO156:FO157"/>
    <mergeCell ref="FP156:FP157"/>
    <mergeCell ref="FQ156:FQ157"/>
    <mergeCell ref="FR156:FR157"/>
    <mergeCell ref="GQ156:GQ157"/>
    <mergeCell ref="GR156:GR157"/>
    <mergeCell ref="GS156:GS157"/>
    <mergeCell ref="GT156:GT157"/>
    <mergeCell ref="GU156:GU157"/>
    <mergeCell ref="GV156:GV157"/>
    <mergeCell ref="GK156:GK157"/>
    <mergeCell ref="GL156:GL157"/>
    <mergeCell ref="GM156:GM157"/>
    <mergeCell ref="GN156:GN157"/>
    <mergeCell ref="GO156:GO157"/>
    <mergeCell ref="GP156:GP157"/>
    <mergeCell ref="GE156:GE157"/>
    <mergeCell ref="GF156:GF157"/>
    <mergeCell ref="GG156:GG157"/>
    <mergeCell ref="GH156:GH157"/>
    <mergeCell ref="GI156:GI157"/>
    <mergeCell ref="GJ156:GJ157"/>
    <mergeCell ref="HI156:HI157"/>
    <mergeCell ref="HJ156:HJ157"/>
    <mergeCell ref="HK156:HK157"/>
    <mergeCell ref="HL156:HL157"/>
    <mergeCell ref="HM156:HM157"/>
    <mergeCell ref="HN156:HN157"/>
    <mergeCell ref="HC156:HC157"/>
    <mergeCell ref="HD156:HD157"/>
    <mergeCell ref="HE156:HE157"/>
    <mergeCell ref="HF156:HF157"/>
    <mergeCell ref="HG156:HG157"/>
    <mergeCell ref="HH156:HH157"/>
    <mergeCell ref="GW156:GW157"/>
    <mergeCell ref="GX156:GX157"/>
    <mergeCell ref="GY156:GY157"/>
    <mergeCell ref="GZ156:GZ157"/>
    <mergeCell ref="HA156:HA157"/>
    <mergeCell ref="HB156:HB157"/>
    <mergeCell ref="IA156:IA157"/>
    <mergeCell ref="IB156:IB157"/>
    <mergeCell ref="IC156:IC157"/>
    <mergeCell ref="ID156:ID157"/>
    <mergeCell ref="IE156:IE157"/>
    <mergeCell ref="IF156:IF157"/>
    <mergeCell ref="HU156:HU157"/>
    <mergeCell ref="HV156:HV157"/>
    <mergeCell ref="HW156:HW157"/>
    <mergeCell ref="HX156:HX157"/>
    <mergeCell ref="HY156:HY157"/>
    <mergeCell ref="HZ156:HZ157"/>
    <mergeCell ref="HO156:HO157"/>
    <mergeCell ref="HP156:HP157"/>
    <mergeCell ref="HQ156:HQ157"/>
    <mergeCell ref="HR156:HR157"/>
    <mergeCell ref="HS156:HS157"/>
    <mergeCell ref="HT156:HT157"/>
    <mergeCell ref="IS156:IS157"/>
    <mergeCell ref="IT156:IT157"/>
    <mergeCell ref="IU156:IU157"/>
    <mergeCell ref="IV156:IV157"/>
    <mergeCell ref="IW156:IW157"/>
    <mergeCell ref="IX156:IX157"/>
    <mergeCell ref="IM156:IM157"/>
    <mergeCell ref="IN156:IN157"/>
    <mergeCell ref="IO156:IO157"/>
    <mergeCell ref="IP156:IP157"/>
    <mergeCell ref="IQ156:IQ157"/>
    <mergeCell ref="IR156:IR157"/>
    <mergeCell ref="IG156:IG157"/>
    <mergeCell ref="IH156:IH157"/>
    <mergeCell ref="II156:II157"/>
    <mergeCell ref="IJ156:IJ157"/>
    <mergeCell ref="IK156:IK157"/>
    <mergeCell ref="IL156:IL157"/>
    <mergeCell ref="JK156:JK157"/>
    <mergeCell ref="JL156:JL157"/>
    <mergeCell ref="JM156:JM157"/>
    <mergeCell ref="JN156:JN157"/>
    <mergeCell ref="JO156:JO157"/>
    <mergeCell ref="JP156:JP157"/>
    <mergeCell ref="JE156:JE157"/>
    <mergeCell ref="JF156:JF157"/>
    <mergeCell ref="JG156:JG157"/>
    <mergeCell ref="JH156:JH157"/>
    <mergeCell ref="JI156:JI157"/>
    <mergeCell ref="JJ156:JJ157"/>
    <mergeCell ref="IY156:IY157"/>
    <mergeCell ref="IZ156:IZ157"/>
    <mergeCell ref="JA156:JA157"/>
    <mergeCell ref="JB156:JB157"/>
    <mergeCell ref="JC156:JC157"/>
    <mergeCell ref="JD156:JD157"/>
    <mergeCell ref="KC156:KC157"/>
    <mergeCell ref="KD156:KD157"/>
    <mergeCell ref="KE156:KE157"/>
    <mergeCell ref="KF156:KF157"/>
    <mergeCell ref="KG156:KG157"/>
    <mergeCell ref="KH156:KH157"/>
    <mergeCell ref="JW156:JW157"/>
    <mergeCell ref="JX156:JX157"/>
    <mergeCell ref="JY156:JY157"/>
    <mergeCell ref="JZ156:JZ157"/>
    <mergeCell ref="KA156:KA157"/>
    <mergeCell ref="KB156:KB157"/>
    <mergeCell ref="JQ156:JQ157"/>
    <mergeCell ref="JR156:JR157"/>
    <mergeCell ref="JS156:JS157"/>
    <mergeCell ref="JT156:JT157"/>
    <mergeCell ref="JU156:JU157"/>
    <mergeCell ref="JV156:JV157"/>
    <mergeCell ref="KU156:KU157"/>
    <mergeCell ref="KV156:KV157"/>
    <mergeCell ref="KW156:KW157"/>
    <mergeCell ref="KX156:KX157"/>
    <mergeCell ref="KY156:KY157"/>
    <mergeCell ref="KZ156:KZ157"/>
    <mergeCell ref="KO156:KO157"/>
    <mergeCell ref="KP156:KP157"/>
    <mergeCell ref="KQ156:KQ157"/>
    <mergeCell ref="KR156:KR157"/>
    <mergeCell ref="KS156:KS157"/>
    <mergeCell ref="KT156:KT157"/>
    <mergeCell ref="KI156:KI157"/>
    <mergeCell ref="KJ156:KJ157"/>
    <mergeCell ref="KK156:KK157"/>
    <mergeCell ref="KL156:KL157"/>
    <mergeCell ref="KM156:KM157"/>
    <mergeCell ref="KN156:KN157"/>
    <mergeCell ref="LM156:LM157"/>
    <mergeCell ref="LN156:LN157"/>
    <mergeCell ref="LO156:LO157"/>
    <mergeCell ref="LP156:LP157"/>
    <mergeCell ref="LQ156:LQ157"/>
    <mergeCell ref="LR156:LR157"/>
    <mergeCell ref="LG156:LG157"/>
    <mergeCell ref="LH156:LH157"/>
    <mergeCell ref="LI156:LI157"/>
    <mergeCell ref="LJ156:LJ157"/>
    <mergeCell ref="LK156:LK157"/>
    <mergeCell ref="LL156:LL157"/>
    <mergeCell ref="LA156:LA157"/>
    <mergeCell ref="LB156:LB157"/>
    <mergeCell ref="LC156:LC157"/>
    <mergeCell ref="LD156:LD157"/>
    <mergeCell ref="LE156:LE157"/>
    <mergeCell ref="LF156:LF157"/>
    <mergeCell ref="ME156:ME157"/>
    <mergeCell ref="MF156:MF157"/>
    <mergeCell ref="MG156:MG157"/>
    <mergeCell ref="MH156:MH157"/>
    <mergeCell ref="MI156:MI157"/>
    <mergeCell ref="MJ156:MJ157"/>
    <mergeCell ref="LY156:LY157"/>
    <mergeCell ref="LZ156:LZ157"/>
    <mergeCell ref="MA156:MA157"/>
    <mergeCell ref="MB156:MB157"/>
    <mergeCell ref="MC156:MC157"/>
    <mergeCell ref="MD156:MD157"/>
    <mergeCell ref="LS156:LS157"/>
    <mergeCell ref="LT156:LT157"/>
    <mergeCell ref="LU156:LU157"/>
    <mergeCell ref="LV156:LV157"/>
    <mergeCell ref="LW156:LW157"/>
    <mergeCell ref="LX156:LX157"/>
    <mergeCell ref="MW156:MW157"/>
    <mergeCell ref="MX156:MX157"/>
    <mergeCell ref="MY156:MY157"/>
    <mergeCell ref="MZ156:MZ157"/>
    <mergeCell ref="NA156:NA157"/>
    <mergeCell ref="NB156:NB157"/>
    <mergeCell ref="MQ156:MQ157"/>
    <mergeCell ref="MR156:MR157"/>
    <mergeCell ref="MS156:MS157"/>
    <mergeCell ref="MT156:MT157"/>
    <mergeCell ref="MU156:MU157"/>
    <mergeCell ref="MV156:MV157"/>
    <mergeCell ref="MK156:MK157"/>
    <mergeCell ref="ML156:ML157"/>
    <mergeCell ref="MM156:MM157"/>
    <mergeCell ref="MN156:MN157"/>
    <mergeCell ref="MO156:MO157"/>
    <mergeCell ref="MP156:MP157"/>
    <mergeCell ref="NO156:NO157"/>
    <mergeCell ref="NP156:NP157"/>
    <mergeCell ref="NQ156:NQ157"/>
    <mergeCell ref="NR156:NR157"/>
    <mergeCell ref="NS156:NS157"/>
    <mergeCell ref="NT156:NT157"/>
    <mergeCell ref="NI156:NI157"/>
    <mergeCell ref="NJ156:NJ157"/>
    <mergeCell ref="NK156:NK157"/>
    <mergeCell ref="NL156:NL157"/>
    <mergeCell ref="NM156:NM157"/>
    <mergeCell ref="NN156:NN157"/>
    <mergeCell ref="NC156:NC157"/>
    <mergeCell ref="ND156:ND157"/>
    <mergeCell ref="NE156:NE157"/>
    <mergeCell ref="NF156:NF157"/>
    <mergeCell ref="NG156:NG157"/>
    <mergeCell ref="NH156:NH157"/>
    <mergeCell ref="OG156:OG157"/>
    <mergeCell ref="OH156:OH157"/>
    <mergeCell ref="OI156:OI157"/>
    <mergeCell ref="OJ156:OJ157"/>
    <mergeCell ref="OK156:OK157"/>
    <mergeCell ref="OL156:OL157"/>
    <mergeCell ref="OA156:OA157"/>
    <mergeCell ref="OB156:OB157"/>
    <mergeCell ref="OC156:OC157"/>
    <mergeCell ref="OD156:OD157"/>
    <mergeCell ref="OE156:OE157"/>
    <mergeCell ref="OF156:OF157"/>
    <mergeCell ref="NU156:NU157"/>
    <mergeCell ref="NV156:NV157"/>
    <mergeCell ref="NW156:NW157"/>
    <mergeCell ref="NX156:NX157"/>
    <mergeCell ref="NY156:NY157"/>
    <mergeCell ref="NZ156:NZ157"/>
    <mergeCell ref="OY156:OY157"/>
    <mergeCell ref="OZ156:OZ157"/>
    <mergeCell ref="PA156:PA157"/>
    <mergeCell ref="PB156:PB157"/>
    <mergeCell ref="PC156:PC157"/>
    <mergeCell ref="PD156:PD157"/>
    <mergeCell ref="OS156:OS157"/>
    <mergeCell ref="OT156:OT157"/>
    <mergeCell ref="OU156:OU157"/>
    <mergeCell ref="OV156:OV157"/>
    <mergeCell ref="OW156:OW157"/>
    <mergeCell ref="OX156:OX157"/>
    <mergeCell ref="OM156:OM157"/>
    <mergeCell ref="ON156:ON157"/>
    <mergeCell ref="OO156:OO157"/>
    <mergeCell ref="OP156:OP157"/>
    <mergeCell ref="OQ156:OQ157"/>
    <mergeCell ref="OR156:OR157"/>
    <mergeCell ref="PQ156:PQ157"/>
    <mergeCell ref="PR156:PR157"/>
    <mergeCell ref="PS156:PS157"/>
    <mergeCell ref="PT156:PT157"/>
    <mergeCell ref="PU156:PU157"/>
    <mergeCell ref="PV156:PV157"/>
    <mergeCell ref="PK156:PK157"/>
    <mergeCell ref="PL156:PL157"/>
    <mergeCell ref="PM156:PM157"/>
    <mergeCell ref="PN156:PN157"/>
    <mergeCell ref="PO156:PO157"/>
    <mergeCell ref="PP156:PP157"/>
    <mergeCell ref="PE156:PE157"/>
    <mergeCell ref="PF156:PF157"/>
    <mergeCell ref="PG156:PG157"/>
    <mergeCell ref="PH156:PH157"/>
    <mergeCell ref="PI156:PI157"/>
    <mergeCell ref="PJ156:PJ157"/>
    <mergeCell ref="QI156:QI157"/>
    <mergeCell ref="QJ156:QJ157"/>
    <mergeCell ref="QK156:QK157"/>
    <mergeCell ref="QL156:QL157"/>
    <mergeCell ref="QM156:QM157"/>
    <mergeCell ref="QN156:QN157"/>
    <mergeCell ref="QC156:QC157"/>
    <mergeCell ref="QD156:QD157"/>
    <mergeCell ref="QE156:QE157"/>
    <mergeCell ref="QF156:QF157"/>
    <mergeCell ref="QG156:QG157"/>
    <mergeCell ref="QH156:QH157"/>
    <mergeCell ref="PW156:PW157"/>
    <mergeCell ref="PX156:PX157"/>
    <mergeCell ref="PY156:PY157"/>
    <mergeCell ref="PZ156:PZ157"/>
    <mergeCell ref="QA156:QA157"/>
    <mergeCell ref="QB156:QB157"/>
    <mergeCell ref="RA156:RA157"/>
    <mergeCell ref="RB156:RB157"/>
    <mergeCell ref="RC156:RC157"/>
    <mergeCell ref="RD156:RD157"/>
    <mergeCell ref="RE156:RE157"/>
    <mergeCell ref="RF156:RF157"/>
    <mergeCell ref="QU156:QU157"/>
    <mergeCell ref="QV156:QV157"/>
    <mergeCell ref="QW156:QW157"/>
    <mergeCell ref="QX156:QX157"/>
    <mergeCell ref="QY156:QY157"/>
    <mergeCell ref="QZ156:QZ157"/>
    <mergeCell ref="QO156:QO157"/>
    <mergeCell ref="QP156:QP157"/>
    <mergeCell ref="QQ156:QQ157"/>
    <mergeCell ref="QR156:QR157"/>
    <mergeCell ref="QS156:QS157"/>
    <mergeCell ref="QT156:QT157"/>
    <mergeCell ref="RS156:RS157"/>
    <mergeCell ref="RT156:RT157"/>
    <mergeCell ref="RU156:RU157"/>
    <mergeCell ref="RV156:RV157"/>
    <mergeCell ref="RW156:RW157"/>
    <mergeCell ref="RX156:RX157"/>
    <mergeCell ref="RM156:RM157"/>
    <mergeCell ref="RN156:RN157"/>
    <mergeCell ref="RO156:RO157"/>
    <mergeCell ref="RP156:RP157"/>
    <mergeCell ref="RQ156:RQ157"/>
    <mergeCell ref="RR156:RR157"/>
    <mergeCell ref="RG156:RG157"/>
    <mergeCell ref="RH156:RH157"/>
    <mergeCell ref="RI156:RI157"/>
    <mergeCell ref="RJ156:RJ157"/>
    <mergeCell ref="RK156:RK157"/>
    <mergeCell ref="RL156:RL157"/>
    <mergeCell ref="SK156:SK157"/>
    <mergeCell ref="SL156:SL157"/>
    <mergeCell ref="SM156:SM157"/>
    <mergeCell ref="SN156:SN157"/>
    <mergeCell ref="SO156:SO157"/>
    <mergeCell ref="SP156:SP157"/>
    <mergeCell ref="SE156:SE157"/>
    <mergeCell ref="SF156:SF157"/>
    <mergeCell ref="SG156:SG157"/>
    <mergeCell ref="SH156:SH157"/>
    <mergeCell ref="SI156:SI157"/>
    <mergeCell ref="SJ156:SJ157"/>
    <mergeCell ref="RY156:RY157"/>
    <mergeCell ref="RZ156:RZ157"/>
    <mergeCell ref="SA156:SA157"/>
    <mergeCell ref="SB156:SB157"/>
    <mergeCell ref="SC156:SC157"/>
    <mergeCell ref="SD156:SD157"/>
    <mergeCell ref="TC156:TC157"/>
    <mergeCell ref="TD156:TD157"/>
    <mergeCell ref="TE156:TE157"/>
    <mergeCell ref="TF156:TF157"/>
    <mergeCell ref="TG156:TG157"/>
    <mergeCell ref="TH156:TH157"/>
    <mergeCell ref="SW156:SW157"/>
    <mergeCell ref="SX156:SX157"/>
    <mergeCell ref="SY156:SY157"/>
    <mergeCell ref="SZ156:SZ157"/>
    <mergeCell ref="TA156:TA157"/>
    <mergeCell ref="TB156:TB157"/>
    <mergeCell ref="SQ156:SQ157"/>
    <mergeCell ref="SR156:SR157"/>
    <mergeCell ref="SS156:SS157"/>
    <mergeCell ref="ST156:ST157"/>
    <mergeCell ref="SU156:SU157"/>
    <mergeCell ref="SV156:SV157"/>
    <mergeCell ref="TU156:TU157"/>
    <mergeCell ref="TV156:TV157"/>
    <mergeCell ref="TW156:TW157"/>
    <mergeCell ref="TX156:TX157"/>
    <mergeCell ref="TY156:TY157"/>
    <mergeCell ref="TZ156:TZ157"/>
    <mergeCell ref="TO156:TO157"/>
    <mergeCell ref="TP156:TP157"/>
    <mergeCell ref="TQ156:TQ157"/>
    <mergeCell ref="TR156:TR157"/>
    <mergeCell ref="TS156:TS157"/>
    <mergeCell ref="TT156:TT157"/>
    <mergeCell ref="TI156:TI157"/>
    <mergeCell ref="TJ156:TJ157"/>
    <mergeCell ref="TK156:TK157"/>
    <mergeCell ref="TL156:TL157"/>
    <mergeCell ref="TM156:TM157"/>
    <mergeCell ref="TN156:TN157"/>
    <mergeCell ref="UM156:UM157"/>
    <mergeCell ref="UN156:UN157"/>
    <mergeCell ref="UO156:UO157"/>
    <mergeCell ref="UP156:UP157"/>
    <mergeCell ref="UQ156:UQ157"/>
    <mergeCell ref="UR156:UR157"/>
    <mergeCell ref="UG156:UG157"/>
    <mergeCell ref="UH156:UH157"/>
    <mergeCell ref="UI156:UI157"/>
    <mergeCell ref="UJ156:UJ157"/>
    <mergeCell ref="UK156:UK157"/>
    <mergeCell ref="UL156:UL157"/>
    <mergeCell ref="UA156:UA157"/>
    <mergeCell ref="UB156:UB157"/>
    <mergeCell ref="UC156:UC157"/>
    <mergeCell ref="UD156:UD157"/>
    <mergeCell ref="UE156:UE157"/>
    <mergeCell ref="UF156:UF157"/>
    <mergeCell ref="VE156:VE157"/>
    <mergeCell ref="VF156:VF157"/>
    <mergeCell ref="VG156:VG157"/>
    <mergeCell ref="VH156:VH157"/>
    <mergeCell ref="VI156:VI157"/>
    <mergeCell ref="VJ156:VJ157"/>
    <mergeCell ref="UY156:UY157"/>
    <mergeCell ref="UZ156:UZ157"/>
    <mergeCell ref="VA156:VA157"/>
    <mergeCell ref="VB156:VB157"/>
    <mergeCell ref="VC156:VC157"/>
    <mergeCell ref="VD156:VD157"/>
    <mergeCell ref="US156:US157"/>
    <mergeCell ref="UT156:UT157"/>
    <mergeCell ref="UU156:UU157"/>
    <mergeCell ref="UV156:UV157"/>
    <mergeCell ref="UW156:UW157"/>
    <mergeCell ref="UX156:UX157"/>
    <mergeCell ref="VW156:VW157"/>
    <mergeCell ref="VX156:VX157"/>
    <mergeCell ref="VY156:VY157"/>
    <mergeCell ref="VZ156:VZ157"/>
    <mergeCell ref="WA156:WA157"/>
    <mergeCell ref="WB156:WB157"/>
    <mergeCell ref="VQ156:VQ157"/>
    <mergeCell ref="VR156:VR157"/>
    <mergeCell ref="VS156:VS157"/>
    <mergeCell ref="VT156:VT157"/>
    <mergeCell ref="VU156:VU157"/>
    <mergeCell ref="VV156:VV157"/>
    <mergeCell ref="VK156:VK157"/>
    <mergeCell ref="VL156:VL157"/>
    <mergeCell ref="VM156:VM157"/>
    <mergeCell ref="VN156:VN157"/>
    <mergeCell ref="VO156:VO157"/>
    <mergeCell ref="VP156:VP157"/>
    <mergeCell ref="WO156:WO157"/>
    <mergeCell ref="WP156:WP157"/>
    <mergeCell ref="WQ156:WQ157"/>
    <mergeCell ref="WR156:WR157"/>
    <mergeCell ref="WS156:WS157"/>
    <mergeCell ref="WT156:WT157"/>
    <mergeCell ref="WI156:WI157"/>
    <mergeCell ref="WJ156:WJ157"/>
    <mergeCell ref="WK156:WK157"/>
    <mergeCell ref="WL156:WL157"/>
    <mergeCell ref="WM156:WM157"/>
    <mergeCell ref="WN156:WN157"/>
    <mergeCell ref="WC156:WC157"/>
    <mergeCell ref="WD156:WD157"/>
    <mergeCell ref="WE156:WE157"/>
    <mergeCell ref="WF156:WF157"/>
    <mergeCell ref="WG156:WG157"/>
    <mergeCell ref="WH156:WH157"/>
    <mergeCell ref="XG156:XG157"/>
    <mergeCell ref="XH156:XH157"/>
    <mergeCell ref="XI156:XI157"/>
    <mergeCell ref="XJ156:XJ157"/>
    <mergeCell ref="XK156:XK157"/>
    <mergeCell ref="XL156:XL157"/>
    <mergeCell ref="XA156:XA157"/>
    <mergeCell ref="XB156:XB157"/>
    <mergeCell ref="XC156:XC157"/>
    <mergeCell ref="XD156:XD157"/>
    <mergeCell ref="XE156:XE157"/>
    <mergeCell ref="XF156:XF157"/>
    <mergeCell ref="WU156:WU157"/>
    <mergeCell ref="WV156:WV157"/>
    <mergeCell ref="WW156:WW157"/>
    <mergeCell ref="WX156:WX157"/>
    <mergeCell ref="WY156:WY157"/>
    <mergeCell ref="WZ156:WZ157"/>
    <mergeCell ref="XY156:XY157"/>
    <mergeCell ref="XZ156:XZ157"/>
    <mergeCell ref="YA156:YA157"/>
    <mergeCell ref="YB156:YB157"/>
    <mergeCell ref="YC156:YC157"/>
    <mergeCell ref="YD156:YD157"/>
    <mergeCell ref="XS156:XS157"/>
    <mergeCell ref="XT156:XT157"/>
    <mergeCell ref="XU156:XU157"/>
    <mergeCell ref="XV156:XV157"/>
    <mergeCell ref="XW156:XW157"/>
    <mergeCell ref="XX156:XX157"/>
    <mergeCell ref="XM156:XM157"/>
    <mergeCell ref="XN156:XN157"/>
    <mergeCell ref="XO156:XO157"/>
    <mergeCell ref="XP156:XP157"/>
    <mergeCell ref="XQ156:XQ157"/>
    <mergeCell ref="XR156:XR157"/>
    <mergeCell ref="YQ156:YQ157"/>
    <mergeCell ref="YR156:YR157"/>
    <mergeCell ref="YS156:YS157"/>
    <mergeCell ref="YT156:YT157"/>
    <mergeCell ref="YU156:YU157"/>
    <mergeCell ref="YV156:YV157"/>
    <mergeCell ref="YK156:YK157"/>
    <mergeCell ref="YL156:YL157"/>
    <mergeCell ref="YM156:YM157"/>
    <mergeCell ref="YN156:YN157"/>
    <mergeCell ref="YO156:YO157"/>
    <mergeCell ref="YP156:YP157"/>
    <mergeCell ref="YE156:YE157"/>
    <mergeCell ref="YF156:YF157"/>
    <mergeCell ref="YG156:YG157"/>
    <mergeCell ref="YH156:YH157"/>
    <mergeCell ref="YI156:YI157"/>
    <mergeCell ref="YJ156:YJ157"/>
    <mergeCell ref="ZI156:ZI157"/>
    <mergeCell ref="ZJ156:ZJ157"/>
    <mergeCell ref="ZK156:ZK157"/>
    <mergeCell ref="ZL156:ZL157"/>
    <mergeCell ref="ZM156:ZM157"/>
    <mergeCell ref="ZN156:ZN157"/>
    <mergeCell ref="ZC156:ZC157"/>
    <mergeCell ref="ZD156:ZD157"/>
    <mergeCell ref="ZE156:ZE157"/>
    <mergeCell ref="ZF156:ZF157"/>
    <mergeCell ref="ZG156:ZG157"/>
    <mergeCell ref="ZH156:ZH157"/>
    <mergeCell ref="YW156:YW157"/>
    <mergeCell ref="YX156:YX157"/>
    <mergeCell ref="YY156:YY157"/>
    <mergeCell ref="YZ156:YZ157"/>
    <mergeCell ref="ZA156:ZA157"/>
    <mergeCell ref="ZB156:ZB157"/>
    <mergeCell ref="AAA156:AAA157"/>
    <mergeCell ref="AAB156:AAB157"/>
    <mergeCell ref="AAC156:AAC157"/>
    <mergeCell ref="AAD156:AAD157"/>
    <mergeCell ref="AAE156:AAE157"/>
    <mergeCell ref="AAF156:AAF157"/>
    <mergeCell ref="ZU156:ZU157"/>
    <mergeCell ref="ZV156:ZV157"/>
    <mergeCell ref="ZW156:ZW157"/>
    <mergeCell ref="ZX156:ZX157"/>
    <mergeCell ref="ZY156:ZY157"/>
    <mergeCell ref="ZZ156:ZZ157"/>
    <mergeCell ref="ZO156:ZO157"/>
    <mergeCell ref="ZP156:ZP157"/>
    <mergeCell ref="ZQ156:ZQ157"/>
    <mergeCell ref="ZR156:ZR157"/>
    <mergeCell ref="ZS156:ZS157"/>
    <mergeCell ref="ZT156:ZT157"/>
    <mergeCell ref="AAS156:AAS157"/>
    <mergeCell ref="AAT156:AAT157"/>
    <mergeCell ref="AAU156:AAU157"/>
    <mergeCell ref="AAV156:AAV157"/>
    <mergeCell ref="AAW156:AAW157"/>
    <mergeCell ref="AAX156:AAX157"/>
    <mergeCell ref="AAM156:AAM157"/>
    <mergeCell ref="AAN156:AAN157"/>
    <mergeCell ref="AAO156:AAO157"/>
    <mergeCell ref="AAP156:AAP157"/>
    <mergeCell ref="AAQ156:AAQ157"/>
    <mergeCell ref="AAR156:AAR157"/>
    <mergeCell ref="AAG156:AAG157"/>
    <mergeCell ref="AAH156:AAH157"/>
    <mergeCell ref="AAI156:AAI157"/>
    <mergeCell ref="AAJ156:AAJ157"/>
    <mergeCell ref="AAK156:AAK157"/>
    <mergeCell ref="AAL156:AAL157"/>
    <mergeCell ref="ABK156:ABK157"/>
    <mergeCell ref="ABL156:ABL157"/>
    <mergeCell ref="ABM156:ABM157"/>
    <mergeCell ref="ABN156:ABN157"/>
    <mergeCell ref="ABO156:ABO157"/>
    <mergeCell ref="ABP156:ABP157"/>
    <mergeCell ref="ABE156:ABE157"/>
    <mergeCell ref="ABF156:ABF157"/>
    <mergeCell ref="ABG156:ABG157"/>
    <mergeCell ref="ABH156:ABH157"/>
    <mergeCell ref="ABI156:ABI157"/>
    <mergeCell ref="ABJ156:ABJ157"/>
    <mergeCell ref="AAY156:AAY157"/>
    <mergeCell ref="AAZ156:AAZ157"/>
    <mergeCell ref="ABA156:ABA157"/>
    <mergeCell ref="ABB156:ABB157"/>
    <mergeCell ref="ABC156:ABC157"/>
    <mergeCell ref="ABD156:ABD157"/>
    <mergeCell ref="ACC156:ACC157"/>
    <mergeCell ref="ACD156:ACD157"/>
    <mergeCell ref="ACE156:ACE157"/>
    <mergeCell ref="ACF156:ACF157"/>
    <mergeCell ref="ACG156:ACG157"/>
    <mergeCell ref="ACH156:ACH157"/>
    <mergeCell ref="ABW156:ABW157"/>
    <mergeCell ref="ABX156:ABX157"/>
    <mergeCell ref="ABY156:ABY157"/>
    <mergeCell ref="ABZ156:ABZ157"/>
    <mergeCell ref="ACA156:ACA157"/>
    <mergeCell ref="ACB156:ACB157"/>
    <mergeCell ref="ABQ156:ABQ157"/>
    <mergeCell ref="ABR156:ABR157"/>
    <mergeCell ref="ABS156:ABS157"/>
    <mergeCell ref="ABT156:ABT157"/>
    <mergeCell ref="ABU156:ABU157"/>
    <mergeCell ref="ABV156:ABV157"/>
    <mergeCell ref="ACU156:ACU157"/>
    <mergeCell ref="ACV156:ACV157"/>
    <mergeCell ref="ACW156:ACW157"/>
    <mergeCell ref="ACX156:ACX157"/>
    <mergeCell ref="ACY156:ACY157"/>
    <mergeCell ref="ACZ156:ACZ157"/>
    <mergeCell ref="ACO156:ACO157"/>
    <mergeCell ref="ACP156:ACP157"/>
    <mergeCell ref="ACQ156:ACQ157"/>
    <mergeCell ref="ACR156:ACR157"/>
    <mergeCell ref="ACS156:ACS157"/>
    <mergeCell ref="ACT156:ACT157"/>
    <mergeCell ref="ACI156:ACI157"/>
    <mergeCell ref="ACJ156:ACJ157"/>
    <mergeCell ref="ACK156:ACK157"/>
    <mergeCell ref="ACL156:ACL157"/>
    <mergeCell ref="ACM156:ACM157"/>
    <mergeCell ref="ACN156:ACN157"/>
    <mergeCell ref="ADM156:ADM157"/>
    <mergeCell ref="ADN156:ADN157"/>
    <mergeCell ref="ADO156:ADO157"/>
    <mergeCell ref="ADP156:ADP157"/>
    <mergeCell ref="ADQ156:ADQ157"/>
    <mergeCell ref="ADR156:ADR157"/>
    <mergeCell ref="ADG156:ADG157"/>
    <mergeCell ref="ADH156:ADH157"/>
    <mergeCell ref="ADI156:ADI157"/>
    <mergeCell ref="ADJ156:ADJ157"/>
    <mergeCell ref="ADK156:ADK157"/>
    <mergeCell ref="ADL156:ADL157"/>
    <mergeCell ref="ADA156:ADA157"/>
    <mergeCell ref="ADB156:ADB157"/>
    <mergeCell ref="ADC156:ADC157"/>
    <mergeCell ref="ADD156:ADD157"/>
    <mergeCell ref="ADE156:ADE157"/>
    <mergeCell ref="ADF156:ADF157"/>
    <mergeCell ref="AEE156:AEE157"/>
    <mergeCell ref="AEF156:AEF157"/>
    <mergeCell ref="AEG156:AEG157"/>
    <mergeCell ref="AEH156:AEH157"/>
    <mergeCell ref="AEI156:AEI157"/>
    <mergeCell ref="AEJ156:AEJ157"/>
    <mergeCell ref="ADY156:ADY157"/>
    <mergeCell ref="ADZ156:ADZ157"/>
    <mergeCell ref="AEA156:AEA157"/>
    <mergeCell ref="AEB156:AEB157"/>
    <mergeCell ref="AEC156:AEC157"/>
    <mergeCell ref="AED156:AED157"/>
    <mergeCell ref="ADS156:ADS157"/>
    <mergeCell ref="ADT156:ADT157"/>
    <mergeCell ref="ADU156:ADU157"/>
    <mergeCell ref="ADV156:ADV157"/>
    <mergeCell ref="ADW156:ADW157"/>
    <mergeCell ref="ADX156:ADX157"/>
    <mergeCell ref="AEW156:AEW157"/>
    <mergeCell ref="AEX156:AEX157"/>
    <mergeCell ref="AEY156:AEY157"/>
    <mergeCell ref="AEZ156:AEZ157"/>
    <mergeCell ref="AFA156:AFA157"/>
    <mergeCell ref="AFB156:AFB157"/>
    <mergeCell ref="AEQ156:AEQ157"/>
    <mergeCell ref="AER156:AER157"/>
    <mergeCell ref="AES156:AES157"/>
    <mergeCell ref="AET156:AET157"/>
    <mergeCell ref="AEU156:AEU157"/>
    <mergeCell ref="AEV156:AEV157"/>
    <mergeCell ref="AEK156:AEK157"/>
    <mergeCell ref="AEL156:AEL157"/>
    <mergeCell ref="AEM156:AEM157"/>
    <mergeCell ref="AEN156:AEN157"/>
    <mergeCell ref="AEO156:AEO157"/>
    <mergeCell ref="AEP156:AEP157"/>
    <mergeCell ref="AFO156:AFO157"/>
    <mergeCell ref="AFP156:AFP157"/>
    <mergeCell ref="AFQ156:AFQ157"/>
    <mergeCell ref="AFR156:AFR157"/>
    <mergeCell ref="AFS156:AFS157"/>
    <mergeCell ref="AFT156:AFT157"/>
    <mergeCell ref="AFI156:AFI157"/>
    <mergeCell ref="AFJ156:AFJ157"/>
    <mergeCell ref="AFK156:AFK157"/>
    <mergeCell ref="AFL156:AFL157"/>
    <mergeCell ref="AFM156:AFM157"/>
    <mergeCell ref="AFN156:AFN157"/>
    <mergeCell ref="AFC156:AFC157"/>
    <mergeCell ref="AFD156:AFD157"/>
    <mergeCell ref="AFE156:AFE157"/>
    <mergeCell ref="AFF156:AFF157"/>
    <mergeCell ref="AFG156:AFG157"/>
    <mergeCell ref="AFH156:AFH157"/>
    <mergeCell ref="AGG156:AGG157"/>
    <mergeCell ref="AGH156:AGH157"/>
    <mergeCell ref="AGI156:AGI157"/>
    <mergeCell ref="AGJ156:AGJ157"/>
    <mergeCell ref="AGK156:AGK157"/>
    <mergeCell ref="AGL156:AGL157"/>
    <mergeCell ref="AGA156:AGA157"/>
    <mergeCell ref="AGB156:AGB157"/>
    <mergeCell ref="AGC156:AGC157"/>
    <mergeCell ref="AGD156:AGD157"/>
    <mergeCell ref="AGE156:AGE157"/>
    <mergeCell ref="AGF156:AGF157"/>
    <mergeCell ref="AFU156:AFU157"/>
    <mergeCell ref="AFV156:AFV157"/>
    <mergeCell ref="AFW156:AFW157"/>
    <mergeCell ref="AFX156:AFX157"/>
    <mergeCell ref="AFY156:AFY157"/>
    <mergeCell ref="AFZ156:AFZ157"/>
    <mergeCell ref="AGY156:AGY157"/>
    <mergeCell ref="AGZ156:AGZ157"/>
    <mergeCell ref="AHA156:AHA157"/>
    <mergeCell ref="AHB156:AHB157"/>
    <mergeCell ref="AHC156:AHC157"/>
    <mergeCell ref="AHD156:AHD157"/>
    <mergeCell ref="AGS156:AGS157"/>
    <mergeCell ref="AGT156:AGT157"/>
    <mergeCell ref="AGU156:AGU157"/>
    <mergeCell ref="AGV156:AGV157"/>
    <mergeCell ref="AGW156:AGW157"/>
    <mergeCell ref="AGX156:AGX157"/>
    <mergeCell ref="AGM156:AGM157"/>
    <mergeCell ref="AGN156:AGN157"/>
    <mergeCell ref="AGO156:AGO157"/>
    <mergeCell ref="AGP156:AGP157"/>
    <mergeCell ref="AGQ156:AGQ157"/>
    <mergeCell ref="AGR156:AGR157"/>
    <mergeCell ref="AHQ156:AHQ157"/>
    <mergeCell ref="AHR156:AHR157"/>
    <mergeCell ref="AHS156:AHS157"/>
    <mergeCell ref="AHT156:AHT157"/>
    <mergeCell ref="AHU156:AHU157"/>
    <mergeCell ref="AHV156:AHV157"/>
    <mergeCell ref="AHK156:AHK157"/>
    <mergeCell ref="AHL156:AHL157"/>
    <mergeCell ref="AHM156:AHM157"/>
    <mergeCell ref="AHN156:AHN157"/>
    <mergeCell ref="AHO156:AHO157"/>
    <mergeCell ref="AHP156:AHP157"/>
    <mergeCell ref="AHE156:AHE157"/>
    <mergeCell ref="AHF156:AHF157"/>
    <mergeCell ref="AHG156:AHG157"/>
    <mergeCell ref="AHH156:AHH157"/>
    <mergeCell ref="AHI156:AHI157"/>
    <mergeCell ref="AHJ156:AHJ157"/>
    <mergeCell ref="AII156:AII157"/>
    <mergeCell ref="AIJ156:AIJ157"/>
    <mergeCell ref="AIK156:AIK157"/>
    <mergeCell ref="AIL156:AIL157"/>
    <mergeCell ref="AIM156:AIM157"/>
    <mergeCell ref="AIN156:AIN157"/>
    <mergeCell ref="AIC156:AIC157"/>
    <mergeCell ref="AID156:AID157"/>
    <mergeCell ref="AIE156:AIE157"/>
    <mergeCell ref="AIF156:AIF157"/>
    <mergeCell ref="AIG156:AIG157"/>
    <mergeCell ref="AIH156:AIH157"/>
    <mergeCell ref="AHW156:AHW157"/>
    <mergeCell ref="AHX156:AHX157"/>
    <mergeCell ref="AHY156:AHY157"/>
    <mergeCell ref="AHZ156:AHZ157"/>
    <mergeCell ref="AIA156:AIA157"/>
    <mergeCell ref="AIB156:AIB157"/>
    <mergeCell ref="AJA156:AJA157"/>
    <mergeCell ref="AJB156:AJB157"/>
    <mergeCell ref="AJC156:AJC157"/>
    <mergeCell ref="AJD156:AJD157"/>
    <mergeCell ref="AJE156:AJE157"/>
    <mergeCell ref="AJF156:AJF157"/>
    <mergeCell ref="AIU156:AIU157"/>
    <mergeCell ref="AIV156:AIV157"/>
    <mergeCell ref="AIW156:AIW157"/>
    <mergeCell ref="AIX156:AIX157"/>
    <mergeCell ref="AIY156:AIY157"/>
    <mergeCell ref="AIZ156:AIZ157"/>
    <mergeCell ref="AIO156:AIO157"/>
    <mergeCell ref="AIP156:AIP157"/>
    <mergeCell ref="AIQ156:AIQ157"/>
    <mergeCell ref="AIR156:AIR157"/>
    <mergeCell ref="AIS156:AIS157"/>
    <mergeCell ref="AIT156:AIT157"/>
    <mergeCell ref="AJS156:AJS157"/>
    <mergeCell ref="AJT156:AJT157"/>
    <mergeCell ref="AJU156:AJU157"/>
    <mergeCell ref="AJV156:AJV157"/>
    <mergeCell ref="AJW156:AJW157"/>
    <mergeCell ref="AJX156:AJX157"/>
    <mergeCell ref="AJM156:AJM157"/>
    <mergeCell ref="AJN156:AJN157"/>
    <mergeCell ref="AJO156:AJO157"/>
    <mergeCell ref="AJP156:AJP157"/>
    <mergeCell ref="AJQ156:AJQ157"/>
    <mergeCell ref="AJR156:AJR157"/>
    <mergeCell ref="AJG156:AJG157"/>
    <mergeCell ref="AJH156:AJH157"/>
    <mergeCell ref="AJI156:AJI157"/>
    <mergeCell ref="AJJ156:AJJ157"/>
    <mergeCell ref="AJK156:AJK157"/>
    <mergeCell ref="AJL156:AJL157"/>
    <mergeCell ref="AKK156:AKK157"/>
    <mergeCell ref="AKL156:AKL157"/>
    <mergeCell ref="AKM156:AKM157"/>
    <mergeCell ref="AKN156:AKN157"/>
    <mergeCell ref="AKO156:AKO157"/>
    <mergeCell ref="AKP156:AKP157"/>
    <mergeCell ref="AKE156:AKE157"/>
    <mergeCell ref="AKF156:AKF157"/>
    <mergeCell ref="AKG156:AKG157"/>
    <mergeCell ref="AKH156:AKH157"/>
    <mergeCell ref="AKI156:AKI157"/>
    <mergeCell ref="AKJ156:AKJ157"/>
    <mergeCell ref="AJY156:AJY157"/>
    <mergeCell ref="AJZ156:AJZ157"/>
    <mergeCell ref="AKA156:AKA157"/>
    <mergeCell ref="AKB156:AKB157"/>
    <mergeCell ref="AKC156:AKC157"/>
    <mergeCell ref="AKD156:AKD157"/>
    <mergeCell ref="ALD156:ALD157"/>
    <mergeCell ref="ALE156:ALE157"/>
    <mergeCell ref="ALF156:ALF157"/>
    <mergeCell ref="ALG156:ALG157"/>
    <mergeCell ref="ALH156:ALH157"/>
    <mergeCell ref="AKW156:AKW157"/>
    <mergeCell ref="AKX156:AKX157"/>
    <mergeCell ref="AKY156:AKY157"/>
    <mergeCell ref="AKZ156:AKZ157"/>
    <mergeCell ref="ALA156:ALA157"/>
    <mergeCell ref="ALB156:ALB157"/>
    <mergeCell ref="AKQ156:AKQ157"/>
    <mergeCell ref="AKR156:AKR157"/>
    <mergeCell ref="AKS156:AKS157"/>
    <mergeCell ref="AKT156:AKT157"/>
    <mergeCell ref="AKU156:AKU157"/>
    <mergeCell ref="AKV156:AKV157"/>
    <mergeCell ref="B172:L176"/>
    <mergeCell ref="AMG156:AMG157"/>
    <mergeCell ref="AMH156:AMH157"/>
    <mergeCell ref="L158:M158"/>
    <mergeCell ref="L159:M159"/>
    <mergeCell ref="L160:M160"/>
    <mergeCell ref="L161:M161"/>
    <mergeCell ref="AMA156:AMA157"/>
    <mergeCell ref="AMB156:AMB157"/>
    <mergeCell ref="AMC156:AMC157"/>
    <mergeCell ref="AMD156:AMD157"/>
    <mergeCell ref="AME156:AME157"/>
    <mergeCell ref="AMF156:AMF157"/>
    <mergeCell ref="ALU156:ALU157"/>
    <mergeCell ref="ALV156:ALV157"/>
    <mergeCell ref="ALW156:ALW157"/>
    <mergeCell ref="ALX156:ALX157"/>
    <mergeCell ref="ALY156:ALY157"/>
    <mergeCell ref="ALZ156:ALZ157"/>
    <mergeCell ref="ALO156:ALO157"/>
    <mergeCell ref="ALP156:ALP157"/>
    <mergeCell ref="ALQ156:ALQ157"/>
    <mergeCell ref="ALR156:ALR157"/>
    <mergeCell ref="ALS156:ALS157"/>
    <mergeCell ref="ALT156:ALT157"/>
    <mergeCell ref="ALI156:ALI157"/>
    <mergeCell ref="ALJ156:ALJ157"/>
    <mergeCell ref="ALK156:ALK157"/>
    <mergeCell ref="ALL156:ALL157"/>
    <mergeCell ref="ALM156:ALM157"/>
    <mergeCell ref="ALN156:ALN157"/>
    <mergeCell ref="ALC156:ALC15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78CE5-70E0-4A73-9BCD-857FD7056F6F}">
  <dimension ref="C1:F6"/>
  <sheetViews>
    <sheetView tabSelected="1" workbookViewId="0">
      <selection activeCell="D5" sqref="D5"/>
    </sheetView>
  </sheetViews>
  <sheetFormatPr defaultRowHeight="15"/>
  <cols>
    <col min="3" max="3" width="34.140625" customWidth="1"/>
    <col min="4" max="4" width="20.28515625" customWidth="1"/>
    <col min="5" max="5" width="22.85546875" customWidth="1"/>
    <col min="6" max="6" width="26.85546875" customWidth="1"/>
  </cols>
  <sheetData>
    <row r="1" spans="3:6" ht="18.75">
      <c r="C1" s="631" t="s">
        <v>445</v>
      </c>
      <c r="D1" s="631"/>
      <c r="E1" s="631"/>
      <c r="F1" s="631"/>
    </row>
    <row r="2" spans="3:6" ht="66.75" customHeight="1">
      <c r="C2" s="572" t="s">
        <v>446</v>
      </c>
      <c r="D2" s="573" t="s">
        <v>447</v>
      </c>
      <c r="E2" s="573" t="s">
        <v>448</v>
      </c>
      <c r="F2" s="574" t="s">
        <v>449</v>
      </c>
    </row>
    <row r="3" spans="3:6" ht="33" customHeight="1">
      <c r="C3" s="561" t="s">
        <v>450</v>
      </c>
      <c r="D3" s="562">
        <f>PLANILHA_DE_CUSTOS!D158</f>
        <v>0</v>
      </c>
      <c r="E3" s="563">
        <f>PLANILHA_DE_CUSTOS!H158</f>
        <v>629</v>
      </c>
      <c r="F3" s="564" t="e">
        <f>E3/D3</f>
        <v>#DIV/0!</v>
      </c>
    </row>
    <row r="4" spans="3:6" ht="36.75" customHeight="1">
      <c r="C4" s="565" t="s">
        <v>451</v>
      </c>
      <c r="D4" s="566">
        <f>PLANILHA_DE_CUSTOS!D159</f>
        <v>0</v>
      </c>
      <c r="E4" s="567">
        <f>PLANILHA_DE_CUSTOS!H159</f>
        <v>28</v>
      </c>
      <c r="F4" s="568" t="e">
        <f>E4/D4</f>
        <v>#DIV/0!</v>
      </c>
    </row>
    <row r="5" spans="3:6" ht="39" customHeight="1">
      <c r="C5" s="565" t="s">
        <v>55</v>
      </c>
      <c r="D5" s="569">
        <f>PLANILHA_DE_CUSTOS!D160</f>
        <v>0</v>
      </c>
      <c r="E5" s="567">
        <f>PLANILHA_DE_CUSTOS!H160</f>
        <v>6285.76</v>
      </c>
      <c r="F5" s="568" t="e">
        <f>E5/D5</f>
        <v>#DIV/0!</v>
      </c>
    </row>
    <row r="6" spans="3:6" ht="17.25">
      <c r="C6" s="30"/>
      <c r="D6" s="570" t="s">
        <v>438</v>
      </c>
      <c r="E6" s="571">
        <f>SUM(E3:E5)</f>
        <v>6942.76</v>
      </c>
      <c r="F6" s="571" t="e">
        <f>SUM(F3:F5)</f>
        <v>#DIV/0!</v>
      </c>
    </row>
  </sheetData>
  <mergeCells count="1">
    <mergeCell ref="C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D4242-0BD1-4E5E-A7BC-1495A4002D42}">
  <dimension ref="A1:ALY30"/>
  <sheetViews>
    <sheetView topLeftCell="A20" workbookViewId="0">
      <selection activeCell="G24" sqref="G24"/>
    </sheetView>
  </sheetViews>
  <sheetFormatPr defaultRowHeight="15"/>
  <cols>
    <col min="1" max="1" width="9.5703125" style="404" customWidth="1"/>
    <col min="2" max="2" width="58" style="404" customWidth="1"/>
    <col min="3" max="3" width="22.7109375" style="404" customWidth="1"/>
    <col min="4" max="4" width="10.7109375" style="405" customWidth="1"/>
    <col min="5" max="5" width="17.28515625" style="581" customWidth="1"/>
    <col min="6" max="6" width="17.140625" style="406" customWidth="1"/>
    <col min="7" max="7" width="18" style="404" customWidth="1"/>
    <col min="8" max="1013" width="9.140625" style="390" customWidth="1"/>
    <col min="1014" max="1014" width="9.140625" style="391" customWidth="1"/>
    <col min="1015" max="16384" width="9.140625" style="391"/>
  </cols>
  <sheetData>
    <row r="1" spans="1:7" ht="63">
      <c r="A1" s="386" t="s">
        <v>70</v>
      </c>
      <c r="B1" s="386" t="s">
        <v>103</v>
      </c>
      <c r="C1" s="386" t="s">
        <v>89</v>
      </c>
      <c r="D1" s="387" t="s">
        <v>452</v>
      </c>
      <c r="E1" s="577" t="s">
        <v>453</v>
      </c>
      <c r="F1" s="388" t="s">
        <v>454</v>
      </c>
      <c r="G1" s="389" t="s">
        <v>455</v>
      </c>
    </row>
    <row r="2" spans="1:7" ht="89.25">
      <c r="A2" s="392">
        <v>1</v>
      </c>
      <c r="B2" s="392" t="s">
        <v>456</v>
      </c>
      <c r="C2" s="392" t="s">
        <v>457</v>
      </c>
      <c r="D2" s="393">
        <v>3</v>
      </c>
      <c r="E2" s="578"/>
      <c r="F2" s="394"/>
      <c r="G2" s="395"/>
    </row>
    <row r="3" spans="1:7" ht="60">
      <c r="A3" s="392">
        <v>2</v>
      </c>
      <c r="B3" s="392" t="s">
        <v>458</v>
      </c>
      <c r="C3" s="392" t="s">
        <v>459</v>
      </c>
      <c r="D3" s="393">
        <v>2</v>
      </c>
      <c r="E3" s="578"/>
      <c r="F3" s="394"/>
      <c r="G3" s="395"/>
    </row>
    <row r="4" spans="1:7" ht="45">
      <c r="A4" s="392">
        <v>3</v>
      </c>
      <c r="B4" s="392" t="s">
        <v>460</v>
      </c>
      <c r="C4" s="392" t="s">
        <v>189</v>
      </c>
      <c r="D4" s="393">
        <v>3</v>
      </c>
      <c r="E4" s="579"/>
      <c r="F4" s="394"/>
      <c r="G4" s="395"/>
    </row>
    <row r="5" spans="1:7" ht="119.25">
      <c r="A5" s="392">
        <v>4</v>
      </c>
      <c r="B5" s="392" t="s">
        <v>461</v>
      </c>
      <c r="C5" s="392" t="s">
        <v>462</v>
      </c>
      <c r="D5" s="393">
        <v>10</v>
      </c>
      <c r="E5" s="579"/>
      <c r="F5" s="394"/>
      <c r="G5" s="395"/>
    </row>
    <row r="6" spans="1:7" ht="89.25">
      <c r="A6" s="392">
        <v>5</v>
      </c>
      <c r="B6" s="392" t="s">
        <v>463</v>
      </c>
      <c r="C6" s="392" t="s">
        <v>464</v>
      </c>
      <c r="D6" s="393">
        <v>10</v>
      </c>
      <c r="E6" s="578"/>
      <c r="F6" s="394"/>
      <c r="G6" s="395"/>
    </row>
    <row r="7" spans="1:7" ht="89.25">
      <c r="A7" s="392">
        <v>6</v>
      </c>
      <c r="B7" s="392" t="s">
        <v>465</v>
      </c>
      <c r="C7" s="392" t="s">
        <v>466</v>
      </c>
      <c r="D7" s="393">
        <v>2</v>
      </c>
      <c r="E7" s="578"/>
      <c r="F7" s="394"/>
      <c r="G7" s="395"/>
    </row>
    <row r="8" spans="1:7" ht="89.25">
      <c r="A8" s="392">
        <v>7</v>
      </c>
      <c r="B8" s="392" t="s">
        <v>467</v>
      </c>
      <c r="C8" s="392" t="s">
        <v>468</v>
      </c>
      <c r="D8" s="393">
        <v>5</v>
      </c>
      <c r="E8" s="579"/>
      <c r="F8" s="394"/>
      <c r="G8" s="395"/>
    </row>
    <row r="9" spans="1:7" ht="89.25">
      <c r="A9" s="392" t="s">
        <v>200</v>
      </c>
      <c r="B9" s="392" t="s">
        <v>469</v>
      </c>
      <c r="C9" s="392" t="s">
        <v>189</v>
      </c>
      <c r="D9" s="393">
        <v>6</v>
      </c>
      <c r="E9" s="578"/>
      <c r="F9" s="394"/>
      <c r="G9" s="395"/>
    </row>
    <row r="10" spans="1:7" ht="89.25">
      <c r="A10" s="392">
        <v>9</v>
      </c>
      <c r="B10" s="392" t="s">
        <v>470</v>
      </c>
      <c r="C10" s="392" t="s">
        <v>94</v>
      </c>
      <c r="D10" s="393">
        <v>4</v>
      </c>
      <c r="E10" s="578"/>
      <c r="F10" s="394"/>
      <c r="G10" s="395"/>
    </row>
    <row r="11" spans="1:7" ht="30">
      <c r="A11" s="392">
        <v>10</v>
      </c>
      <c r="B11" s="392" t="s">
        <v>471</v>
      </c>
      <c r="C11" s="392" t="s">
        <v>94</v>
      </c>
      <c r="D11" s="393">
        <v>6</v>
      </c>
      <c r="E11" s="578"/>
      <c r="F11" s="394"/>
      <c r="G11" s="395"/>
    </row>
    <row r="12" spans="1:7" ht="74.25">
      <c r="A12" s="392">
        <v>11</v>
      </c>
      <c r="B12" s="392" t="s">
        <v>472</v>
      </c>
      <c r="C12" s="392" t="s">
        <v>473</v>
      </c>
      <c r="D12" s="393">
        <v>4</v>
      </c>
      <c r="E12" s="579"/>
      <c r="F12" s="394"/>
      <c r="G12" s="395"/>
    </row>
    <row r="13" spans="1:7" ht="30">
      <c r="A13" s="392">
        <v>12</v>
      </c>
      <c r="B13" s="392" t="s">
        <v>474</v>
      </c>
      <c r="C13" s="392" t="s">
        <v>475</v>
      </c>
      <c r="D13" s="393">
        <v>1</v>
      </c>
      <c r="E13" s="579"/>
      <c r="F13" s="394"/>
      <c r="G13" s="395"/>
    </row>
    <row r="14" spans="1:7" ht="45">
      <c r="A14" s="392">
        <v>13</v>
      </c>
      <c r="B14" s="392" t="s">
        <v>476</v>
      </c>
      <c r="C14" s="392" t="s">
        <v>94</v>
      </c>
      <c r="D14" s="393">
        <v>10</v>
      </c>
      <c r="E14" s="579"/>
      <c r="F14" s="394"/>
      <c r="G14" s="395"/>
    </row>
    <row r="15" spans="1:7" ht="45">
      <c r="A15" s="392">
        <v>14</v>
      </c>
      <c r="B15" s="392" t="s">
        <v>477</v>
      </c>
      <c r="C15" s="392" t="s">
        <v>478</v>
      </c>
      <c r="D15" s="393">
        <v>1</v>
      </c>
      <c r="E15" s="579"/>
      <c r="F15" s="394"/>
      <c r="G15" s="395"/>
    </row>
    <row r="16" spans="1:7" ht="60">
      <c r="A16" s="392">
        <v>15</v>
      </c>
      <c r="B16" s="392" t="s">
        <v>479</v>
      </c>
      <c r="C16" s="392" t="s">
        <v>144</v>
      </c>
      <c r="D16" s="393">
        <v>16</v>
      </c>
      <c r="E16" s="579"/>
      <c r="F16" s="394"/>
      <c r="G16" s="395"/>
    </row>
    <row r="17" spans="1:7" ht="60">
      <c r="A17" s="392">
        <v>16</v>
      </c>
      <c r="B17" s="392" t="s">
        <v>480</v>
      </c>
      <c r="C17" s="392" t="s">
        <v>144</v>
      </c>
      <c r="D17" s="393">
        <v>10</v>
      </c>
      <c r="E17" s="579"/>
      <c r="F17" s="394"/>
      <c r="G17" s="395"/>
    </row>
    <row r="18" spans="1:7">
      <c r="A18" s="392">
        <v>17</v>
      </c>
      <c r="B18" s="396" t="s">
        <v>481</v>
      </c>
      <c r="C18" s="392" t="s">
        <v>144</v>
      </c>
      <c r="D18" s="393">
        <v>1</v>
      </c>
      <c r="E18" s="579"/>
      <c r="F18" s="394"/>
      <c r="G18" s="395"/>
    </row>
    <row r="19" spans="1:7" ht="74.25">
      <c r="A19" s="392">
        <v>18</v>
      </c>
      <c r="B19" s="392" t="s">
        <v>482</v>
      </c>
      <c r="C19" s="392" t="s">
        <v>483</v>
      </c>
      <c r="D19" s="393">
        <v>5</v>
      </c>
      <c r="E19" s="579"/>
      <c r="F19" s="394"/>
      <c r="G19" s="395"/>
    </row>
    <row r="20" spans="1:7" ht="119.25">
      <c r="A20" s="392">
        <v>19</v>
      </c>
      <c r="B20" s="392" t="s">
        <v>484</v>
      </c>
      <c r="C20" s="392" t="s">
        <v>485</v>
      </c>
      <c r="D20" s="393">
        <v>1</v>
      </c>
      <c r="E20" s="579"/>
      <c r="F20" s="394"/>
      <c r="G20" s="395"/>
    </row>
    <row r="21" spans="1:7" ht="30">
      <c r="A21" s="392">
        <v>20</v>
      </c>
      <c r="B21" s="392" t="s">
        <v>486</v>
      </c>
      <c r="C21" s="392" t="s">
        <v>487</v>
      </c>
      <c r="D21" s="393">
        <v>3</v>
      </c>
      <c r="E21" s="579"/>
      <c r="F21" s="394"/>
      <c r="G21" s="395"/>
    </row>
    <row r="22" spans="1:7" ht="30">
      <c r="A22" s="392"/>
      <c r="B22" s="392" t="s">
        <v>488</v>
      </c>
      <c r="C22" s="392" t="s">
        <v>487</v>
      </c>
      <c r="D22" s="393">
        <v>3</v>
      </c>
      <c r="E22" s="579"/>
      <c r="F22" s="394"/>
      <c r="G22" s="395"/>
    </row>
    <row r="23" spans="1:7" ht="60">
      <c r="A23" s="392">
        <v>22</v>
      </c>
      <c r="B23" s="392" t="s">
        <v>489</v>
      </c>
      <c r="C23" s="392" t="s">
        <v>473</v>
      </c>
      <c r="D23" s="393">
        <v>1</v>
      </c>
      <c r="E23" s="579"/>
      <c r="F23" s="394"/>
      <c r="G23" s="395"/>
    </row>
    <row r="24" spans="1:7" ht="30">
      <c r="A24" s="392">
        <v>23</v>
      </c>
      <c r="B24" s="397" t="s">
        <v>490</v>
      </c>
      <c r="C24" s="392" t="s">
        <v>94</v>
      </c>
      <c r="D24" s="393">
        <v>4</v>
      </c>
      <c r="E24" s="579"/>
      <c r="F24" s="394"/>
      <c r="G24" s="395"/>
    </row>
    <row r="25" spans="1:7">
      <c r="A25" s="392">
        <v>24</v>
      </c>
      <c r="B25" s="392" t="s">
        <v>491</v>
      </c>
      <c r="C25" s="392" t="s">
        <v>94</v>
      </c>
      <c r="D25" s="393">
        <v>4</v>
      </c>
      <c r="E25" s="579"/>
      <c r="F25" s="394"/>
      <c r="G25" s="395"/>
    </row>
    <row r="26" spans="1:7" ht="18.75" customHeight="1">
      <c r="A26" s="392"/>
      <c r="B26" s="392"/>
      <c r="C26" s="392"/>
      <c r="D26" s="393"/>
      <c r="E26" s="579"/>
      <c r="F26" s="394">
        <f>SUM(F2:F25)</f>
        <v>0</v>
      </c>
      <c r="G26" s="395">
        <f>SUM(G2:G25)</f>
        <v>0</v>
      </c>
    </row>
    <row r="27" spans="1:7" hidden="1">
      <c r="A27" s="392"/>
      <c r="B27" s="392"/>
      <c r="C27" s="392"/>
      <c r="D27" s="393"/>
      <c r="E27" s="579"/>
      <c r="F27" s="394"/>
      <c r="G27" s="396"/>
    </row>
    <row r="28" spans="1:7">
      <c r="A28" s="398"/>
      <c r="B28" s="399"/>
      <c r="C28" s="399"/>
      <c r="D28" s="400"/>
      <c r="E28" s="580"/>
      <c r="F28" s="394"/>
      <c r="G28" s="396"/>
    </row>
    <row r="29" spans="1:7" ht="15.75">
      <c r="A29" s="644"/>
      <c r="B29" s="644"/>
      <c r="C29" s="644"/>
      <c r="D29" s="644"/>
      <c r="E29" s="644"/>
      <c r="F29" s="401"/>
      <c r="G29" s="396"/>
    </row>
    <row r="30" spans="1:7" ht="15.75">
      <c r="A30" s="632" t="s">
        <v>492</v>
      </c>
      <c r="B30" s="632"/>
      <c r="C30" s="632"/>
      <c r="D30" s="632"/>
      <c r="E30" s="632"/>
      <c r="F30" s="402">
        <f>F29/4</f>
        <v>0</v>
      </c>
      <c r="G30" s="403">
        <f>G26</f>
        <v>0</v>
      </c>
    </row>
  </sheetData>
  <mergeCells count="2">
    <mergeCell ref="A29:E29"/>
    <mergeCell ref="A30:E30"/>
  </mergeCells>
  <pageMargins left="0.511811024" right="0.511811024" top="0.78740157500000008" bottom="0.78740157500000008" header="0.31496062000000008" footer="0.31496062000000008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1CDA8-4A27-4F47-92BE-803AC2C4F395}">
  <dimension ref="A1:AMC9"/>
  <sheetViews>
    <sheetView workbookViewId="0">
      <selection activeCell="F8" sqref="F8"/>
    </sheetView>
  </sheetViews>
  <sheetFormatPr defaultRowHeight="15"/>
  <cols>
    <col min="1" max="1" width="68.7109375" style="30" customWidth="1"/>
    <col min="2" max="2" width="14" style="30" customWidth="1"/>
    <col min="3" max="3" width="13.5703125" style="30" customWidth="1"/>
    <col min="4" max="4" width="13.5703125" style="341" customWidth="1"/>
    <col min="5" max="5" width="13.7109375" style="30" customWidth="1"/>
    <col min="6" max="6" width="16.5703125" style="30" customWidth="1"/>
    <col min="7" max="1017" width="9.140625" style="30" customWidth="1"/>
    <col min="1018" max="1018" width="9.140625" customWidth="1"/>
  </cols>
  <sheetData>
    <row r="1" spans="1:6" ht="27" customHeight="1"/>
    <row r="2" spans="1:6" ht="30">
      <c r="A2" s="342" t="s">
        <v>71</v>
      </c>
      <c r="B2" s="342" t="s">
        <v>493</v>
      </c>
      <c r="C2" s="342" t="s">
        <v>494</v>
      </c>
      <c r="D2" s="582" t="s">
        <v>495</v>
      </c>
      <c r="E2" s="343" t="s">
        <v>496</v>
      </c>
      <c r="F2" s="344" t="s">
        <v>497</v>
      </c>
    </row>
    <row r="3" spans="1:6" ht="30.75">
      <c r="A3" s="5" t="s">
        <v>498</v>
      </c>
      <c r="B3" s="345">
        <v>2</v>
      </c>
      <c r="C3" s="345">
        <v>4</v>
      </c>
      <c r="D3" s="583"/>
      <c r="E3" s="346"/>
      <c r="F3" s="347"/>
    </row>
    <row r="4" spans="1:6">
      <c r="A4" s="15" t="s">
        <v>499</v>
      </c>
      <c r="B4" s="345">
        <v>2</v>
      </c>
      <c r="C4" s="345">
        <v>4</v>
      </c>
      <c r="D4" s="583"/>
      <c r="E4" s="346"/>
      <c r="F4" s="347"/>
    </row>
    <row r="5" spans="1:6" ht="30.75">
      <c r="A5" s="15" t="s">
        <v>500</v>
      </c>
      <c r="B5" s="345">
        <v>1</v>
      </c>
      <c r="C5" s="345">
        <v>2</v>
      </c>
      <c r="D5" s="583"/>
      <c r="E5" s="346"/>
      <c r="F5" s="347"/>
    </row>
    <row r="6" spans="1:6" ht="51.75" customHeight="1">
      <c r="A6" s="57" t="s">
        <v>501</v>
      </c>
      <c r="B6" s="345">
        <v>0</v>
      </c>
      <c r="C6" s="345">
        <v>1</v>
      </c>
      <c r="D6" s="583"/>
      <c r="E6" s="346"/>
      <c r="F6" s="347"/>
    </row>
    <row r="7" spans="1:6" ht="30.75">
      <c r="A7" s="15" t="s">
        <v>502</v>
      </c>
      <c r="B7" s="345">
        <v>0</v>
      </c>
      <c r="C7" s="345">
        <v>1</v>
      </c>
      <c r="D7" s="583"/>
      <c r="E7" s="346"/>
      <c r="F7" s="347"/>
    </row>
    <row r="8" spans="1:6" ht="23.25" customHeight="1">
      <c r="D8" s="341">
        <f>SUM(D3:D7)</f>
        <v>0</v>
      </c>
      <c r="E8" s="341">
        <f>SUM(E3:E7)</f>
        <v>0</v>
      </c>
      <c r="F8" s="341">
        <f>SUM(F3:F7)</f>
        <v>0</v>
      </c>
    </row>
    <row r="9" spans="1:6" ht="18.75">
      <c r="A9" s="633" t="s">
        <v>503</v>
      </c>
      <c r="B9" s="633"/>
      <c r="C9" s="633"/>
      <c r="D9" s="633"/>
      <c r="E9" s="633"/>
      <c r="F9" s="348">
        <f>F3+F4+F5+F6+F7</f>
        <v>0</v>
      </c>
    </row>
  </sheetData>
  <mergeCells count="1">
    <mergeCell ref="A9:E9"/>
  </mergeCells>
  <pageMargins left="0.511811024" right="0.511811024" top="0.78740157500000008" bottom="0.78740157500000008" header="0.31496062000000008" footer="0.31496062000000008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B3FD7-743B-43E2-9034-6149711DB727}">
  <dimension ref="A1:AMF37"/>
  <sheetViews>
    <sheetView topLeftCell="B29" workbookViewId="0">
      <selection activeCell="E33" sqref="E33"/>
    </sheetView>
  </sheetViews>
  <sheetFormatPr defaultRowHeight="15"/>
  <cols>
    <col min="1" max="1" width="5.5703125" style="5" customWidth="1"/>
    <col min="2" max="2" width="68.140625" style="30" customWidth="1"/>
    <col min="3" max="4" width="14.140625" style="30" customWidth="1"/>
    <col min="5" max="5" width="14.42578125" style="381" customWidth="1"/>
    <col min="6" max="6" width="13.140625" style="584" customWidth="1"/>
    <col min="7" max="7" width="16.85546875" style="382" customWidth="1"/>
    <col min="8" max="8" width="16.140625" style="382" customWidth="1"/>
    <col min="9" max="9" width="16.140625" style="383" customWidth="1"/>
    <col min="10" max="10" width="16.140625" style="384" customWidth="1"/>
    <col min="11" max="11" width="16.140625" style="385" customWidth="1"/>
    <col min="12" max="12" width="14.140625" style="30" customWidth="1"/>
    <col min="13" max="1020" width="9.140625" style="30" customWidth="1"/>
    <col min="1021" max="1021" width="9.140625" customWidth="1"/>
  </cols>
  <sheetData>
    <row r="1" spans="1:12" ht="45.75">
      <c r="A1" s="349" t="s">
        <v>70</v>
      </c>
      <c r="B1" s="349" t="s">
        <v>103</v>
      </c>
      <c r="C1" s="349" t="s">
        <v>89</v>
      </c>
      <c r="D1" s="349" t="s">
        <v>504</v>
      </c>
      <c r="E1" s="350" t="s">
        <v>505</v>
      </c>
      <c r="F1" s="350" t="s">
        <v>506</v>
      </c>
      <c r="G1" s="351" t="s">
        <v>507</v>
      </c>
      <c r="H1" s="352" t="s">
        <v>454</v>
      </c>
      <c r="I1" s="353" t="s">
        <v>508</v>
      </c>
      <c r="J1" s="354" t="s">
        <v>509</v>
      </c>
      <c r="K1" s="355" t="s">
        <v>510</v>
      </c>
      <c r="L1" s="349" t="s">
        <v>511</v>
      </c>
    </row>
    <row r="2" spans="1:12" ht="93.75">
      <c r="A2" s="356">
        <v>1</v>
      </c>
      <c r="B2" s="357" t="s">
        <v>512</v>
      </c>
      <c r="C2" s="15" t="s">
        <v>94</v>
      </c>
      <c r="D2" s="15">
        <v>1</v>
      </c>
      <c r="E2" s="358">
        <f>1/5</f>
        <v>0.2</v>
      </c>
      <c r="F2" s="583"/>
      <c r="G2" s="346">
        <f t="shared" ref="G2:G33" si="0">F2*E2</f>
        <v>0</v>
      </c>
      <c r="H2" s="359">
        <f t="shared" ref="H2:H33" si="1">G2/12</f>
        <v>0</v>
      </c>
      <c r="I2" s="360"/>
      <c r="J2" s="361"/>
      <c r="K2" s="362"/>
      <c r="L2" s="363"/>
    </row>
    <row r="3" spans="1:12" ht="56.25">
      <c r="A3" s="15">
        <v>2</v>
      </c>
      <c r="B3" s="364" t="s">
        <v>513</v>
      </c>
      <c r="C3" s="15" t="s">
        <v>94</v>
      </c>
      <c r="D3" s="15" t="s">
        <v>514</v>
      </c>
      <c r="E3" s="358">
        <v>5</v>
      </c>
      <c r="F3" s="583"/>
      <c r="G3" s="346">
        <f t="shared" si="0"/>
        <v>0</v>
      </c>
      <c r="H3" s="359">
        <f t="shared" si="1"/>
        <v>0</v>
      </c>
      <c r="I3" s="360"/>
      <c r="J3" s="361"/>
      <c r="K3" s="362"/>
      <c r="L3" s="363"/>
    </row>
    <row r="4" spans="1:12" ht="37.5">
      <c r="A4" s="15">
        <v>3</v>
      </c>
      <c r="B4" s="364" t="s">
        <v>515</v>
      </c>
      <c r="C4" s="15" t="s">
        <v>94</v>
      </c>
      <c r="D4" s="15" t="s">
        <v>514</v>
      </c>
      <c r="E4" s="358">
        <v>2</v>
      </c>
      <c r="F4" s="583"/>
      <c r="G4" s="346">
        <f t="shared" si="0"/>
        <v>0</v>
      </c>
      <c r="H4" s="359">
        <f t="shared" si="1"/>
        <v>0</v>
      </c>
      <c r="I4" s="360"/>
      <c r="J4" s="361"/>
      <c r="K4" s="362"/>
      <c r="L4" s="363"/>
    </row>
    <row r="5" spans="1:12" ht="56.25">
      <c r="A5" s="15">
        <v>4</v>
      </c>
      <c r="B5" s="364" t="s">
        <v>516</v>
      </c>
      <c r="C5" s="15" t="s">
        <v>94</v>
      </c>
      <c r="D5" s="15" t="s">
        <v>514</v>
      </c>
      <c r="E5" s="358">
        <v>4</v>
      </c>
      <c r="F5" s="583"/>
      <c r="G5" s="346">
        <f t="shared" si="0"/>
        <v>0</v>
      </c>
      <c r="H5" s="359">
        <f t="shared" si="1"/>
        <v>0</v>
      </c>
      <c r="I5" s="360"/>
      <c r="J5" s="361"/>
      <c r="K5" s="362"/>
      <c r="L5" s="363"/>
    </row>
    <row r="6" spans="1:12" ht="37.5">
      <c r="A6" s="15">
        <v>5</v>
      </c>
      <c r="B6" s="364" t="s">
        <v>517</v>
      </c>
      <c r="C6" s="15" t="s">
        <v>94</v>
      </c>
      <c r="D6" s="15">
        <v>1</v>
      </c>
      <c r="E6" s="358">
        <v>0.2</v>
      </c>
      <c r="F6" s="583"/>
      <c r="G6" s="346">
        <f t="shared" si="0"/>
        <v>0</v>
      </c>
      <c r="H6" s="359">
        <f t="shared" si="1"/>
        <v>0</v>
      </c>
      <c r="I6" s="360"/>
      <c r="J6" s="361"/>
      <c r="K6" s="362"/>
      <c r="L6" s="363"/>
    </row>
    <row r="7" spans="1:12" ht="37.5">
      <c r="A7" s="15">
        <v>6</v>
      </c>
      <c r="B7" s="364" t="s">
        <v>518</v>
      </c>
      <c r="C7" s="15" t="s">
        <v>94</v>
      </c>
      <c r="D7" s="15">
        <v>1</v>
      </c>
      <c r="E7" s="358">
        <v>0.2</v>
      </c>
      <c r="F7" s="583"/>
      <c r="G7" s="346">
        <f t="shared" si="0"/>
        <v>0</v>
      </c>
      <c r="H7" s="359">
        <f t="shared" si="1"/>
        <v>0</v>
      </c>
      <c r="I7" s="360"/>
      <c r="J7" s="361"/>
      <c r="K7" s="362"/>
      <c r="L7" s="363"/>
    </row>
    <row r="8" spans="1:12" ht="18.75">
      <c r="A8" s="15">
        <v>7</v>
      </c>
      <c r="B8" s="364" t="s">
        <v>519</v>
      </c>
      <c r="C8" s="15" t="s">
        <v>94</v>
      </c>
      <c r="D8" s="15">
        <v>1</v>
      </c>
      <c r="E8" s="358">
        <v>0.2</v>
      </c>
      <c r="F8" s="583"/>
      <c r="G8" s="346">
        <f t="shared" si="0"/>
        <v>0</v>
      </c>
      <c r="H8" s="359">
        <f t="shared" si="1"/>
        <v>0</v>
      </c>
      <c r="I8" s="360"/>
      <c r="J8" s="361"/>
      <c r="K8" s="362"/>
      <c r="L8" s="363"/>
    </row>
    <row r="9" spans="1:12" ht="37.5">
      <c r="A9" s="15">
        <v>8</v>
      </c>
      <c r="B9" s="364" t="s">
        <v>520</v>
      </c>
      <c r="C9" s="15" t="s">
        <v>94</v>
      </c>
      <c r="D9" s="15" t="s">
        <v>514</v>
      </c>
      <c r="E9" s="358">
        <v>1</v>
      </c>
      <c r="F9" s="583"/>
      <c r="G9" s="346">
        <f t="shared" si="0"/>
        <v>0</v>
      </c>
      <c r="H9" s="359">
        <f t="shared" si="1"/>
        <v>0</v>
      </c>
      <c r="I9" s="360"/>
      <c r="J9" s="361"/>
      <c r="K9" s="362"/>
      <c r="L9" s="363"/>
    </row>
    <row r="10" spans="1:12" ht="18.75">
      <c r="A10" s="15">
        <v>9</v>
      </c>
      <c r="B10" s="365" t="s">
        <v>521</v>
      </c>
      <c r="C10" s="15" t="s">
        <v>94</v>
      </c>
      <c r="D10" s="15">
        <v>1</v>
      </c>
      <c r="E10" s="358">
        <v>0.2</v>
      </c>
      <c r="F10" s="583"/>
      <c r="G10" s="346">
        <f t="shared" si="0"/>
        <v>0</v>
      </c>
      <c r="H10" s="359">
        <f t="shared" si="1"/>
        <v>0</v>
      </c>
      <c r="I10" s="360"/>
      <c r="J10" s="361"/>
      <c r="K10" s="362"/>
      <c r="L10" s="363"/>
    </row>
    <row r="11" spans="1:12" ht="37.5">
      <c r="A11" s="15">
        <v>10</v>
      </c>
      <c r="B11" s="357" t="s">
        <v>522</v>
      </c>
      <c r="C11" s="15" t="s">
        <v>94</v>
      </c>
      <c r="D11" s="15" t="s">
        <v>514</v>
      </c>
      <c r="E11" s="358">
        <v>2</v>
      </c>
      <c r="F11" s="583"/>
      <c r="G11" s="346">
        <f t="shared" si="0"/>
        <v>0</v>
      </c>
      <c r="H11" s="359">
        <f t="shared" si="1"/>
        <v>0</v>
      </c>
      <c r="I11" s="360"/>
      <c r="J11" s="361"/>
      <c r="K11" s="362"/>
      <c r="L11" s="363"/>
    </row>
    <row r="12" spans="1:12" ht="18.75">
      <c r="A12" s="15">
        <v>11</v>
      </c>
      <c r="B12" s="365" t="s">
        <v>523</v>
      </c>
      <c r="C12" s="15" t="s">
        <v>94</v>
      </c>
      <c r="D12" s="15" t="s">
        <v>514</v>
      </c>
      <c r="E12" s="358">
        <v>1</v>
      </c>
      <c r="F12" s="583"/>
      <c r="G12" s="346">
        <f t="shared" si="0"/>
        <v>0</v>
      </c>
      <c r="H12" s="359">
        <f t="shared" si="1"/>
        <v>0</v>
      </c>
      <c r="I12" s="360"/>
      <c r="J12" s="361"/>
      <c r="K12" s="362"/>
      <c r="L12" s="363"/>
    </row>
    <row r="13" spans="1:12" ht="37.5">
      <c r="A13" s="15">
        <v>12</v>
      </c>
      <c r="B13" s="357" t="s">
        <v>524</v>
      </c>
      <c r="C13" s="15" t="s">
        <v>94</v>
      </c>
      <c r="D13" s="15">
        <v>1</v>
      </c>
      <c r="E13" s="358">
        <v>0.2</v>
      </c>
      <c r="F13" s="583"/>
      <c r="G13" s="346">
        <f t="shared" si="0"/>
        <v>0</v>
      </c>
      <c r="H13" s="359">
        <f t="shared" si="1"/>
        <v>0</v>
      </c>
      <c r="I13" s="360"/>
      <c r="J13" s="361"/>
      <c r="K13" s="362"/>
      <c r="L13" s="363"/>
    </row>
    <row r="14" spans="1:12" ht="18.75">
      <c r="A14" s="15">
        <v>13</v>
      </c>
      <c r="B14" s="364" t="s">
        <v>525</v>
      </c>
      <c r="C14" s="15" t="s">
        <v>144</v>
      </c>
      <c r="D14" s="15" t="s">
        <v>514</v>
      </c>
      <c r="E14" s="358">
        <v>1</v>
      </c>
      <c r="F14" s="583"/>
      <c r="G14" s="346">
        <f t="shared" si="0"/>
        <v>0</v>
      </c>
      <c r="H14" s="359">
        <f t="shared" si="1"/>
        <v>0</v>
      </c>
      <c r="I14" s="360"/>
      <c r="J14" s="361"/>
      <c r="K14" s="362"/>
      <c r="L14" s="363"/>
    </row>
    <row r="15" spans="1:12" ht="18.75">
      <c r="A15" s="15">
        <v>14</v>
      </c>
      <c r="B15" s="365" t="s">
        <v>526</v>
      </c>
      <c r="C15" s="15" t="s">
        <v>94</v>
      </c>
      <c r="D15" s="15" t="s">
        <v>514</v>
      </c>
      <c r="E15" s="358">
        <v>1</v>
      </c>
      <c r="F15" s="583"/>
      <c r="G15" s="346">
        <f t="shared" si="0"/>
        <v>0</v>
      </c>
      <c r="H15" s="359">
        <f t="shared" si="1"/>
        <v>0</v>
      </c>
      <c r="I15" s="360"/>
      <c r="J15" s="361"/>
      <c r="K15" s="362"/>
      <c r="L15" s="363"/>
    </row>
    <row r="16" spans="1:12" ht="56.25">
      <c r="A16" s="15">
        <v>15</v>
      </c>
      <c r="B16" s="366" t="s">
        <v>527</v>
      </c>
      <c r="C16" s="15" t="s">
        <v>144</v>
      </c>
      <c r="D16" s="15" t="s">
        <v>514</v>
      </c>
      <c r="E16" s="358">
        <v>3</v>
      </c>
      <c r="F16" s="583"/>
      <c r="G16" s="346">
        <f t="shared" si="0"/>
        <v>0</v>
      </c>
      <c r="H16" s="359">
        <f t="shared" si="1"/>
        <v>0</v>
      </c>
      <c r="I16" s="360"/>
      <c r="J16" s="361"/>
      <c r="K16" s="362"/>
      <c r="L16" s="363"/>
    </row>
    <row r="17" spans="1:12" ht="37.5">
      <c r="A17" s="15">
        <v>16</v>
      </c>
      <c r="B17" s="364" t="s">
        <v>528</v>
      </c>
      <c r="C17" s="15" t="s">
        <v>94</v>
      </c>
      <c r="D17" s="15">
        <v>2</v>
      </c>
      <c r="E17" s="358">
        <v>0.4</v>
      </c>
      <c r="F17" s="583"/>
      <c r="G17" s="346">
        <f t="shared" si="0"/>
        <v>0</v>
      </c>
      <c r="H17" s="359">
        <f t="shared" si="1"/>
        <v>0</v>
      </c>
      <c r="I17" s="360"/>
      <c r="J17" s="361"/>
      <c r="K17" s="362"/>
      <c r="L17" s="363"/>
    </row>
    <row r="18" spans="1:12" ht="37.5">
      <c r="A18" s="15">
        <v>17</v>
      </c>
      <c r="B18" s="364" t="s">
        <v>529</v>
      </c>
      <c r="C18" s="15" t="s">
        <v>94</v>
      </c>
      <c r="D18" s="15">
        <v>2</v>
      </c>
      <c r="E18" s="358">
        <v>0.4</v>
      </c>
      <c r="F18" s="583"/>
      <c r="G18" s="346">
        <f t="shared" si="0"/>
        <v>0</v>
      </c>
      <c r="H18" s="359">
        <f t="shared" si="1"/>
        <v>0</v>
      </c>
      <c r="I18" s="360"/>
      <c r="J18" s="361"/>
      <c r="K18" s="362"/>
      <c r="L18" s="363"/>
    </row>
    <row r="19" spans="1:12" ht="37.5">
      <c r="A19" s="15">
        <v>18</v>
      </c>
      <c r="B19" s="357" t="s">
        <v>530</v>
      </c>
      <c r="C19" s="15" t="s">
        <v>531</v>
      </c>
      <c r="D19" s="15" t="s">
        <v>514</v>
      </c>
      <c r="E19" s="358">
        <v>8</v>
      </c>
      <c r="F19" s="583"/>
      <c r="G19" s="346">
        <f t="shared" si="0"/>
        <v>0</v>
      </c>
      <c r="H19" s="359">
        <f t="shared" si="1"/>
        <v>0</v>
      </c>
      <c r="I19" s="360"/>
      <c r="J19" s="361"/>
      <c r="K19" s="362"/>
      <c r="L19" s="363"/>
    </row>
    <row r="20" spans="1:12" ht="37.5">
      <c r="A20" s="15">
        <v>19</v>
      </c>
      <c r="B20" s="364" t="s">
        <v>532</v>
      </c>
      <c r="C20" s="15" t="s">
        <v>533</v>
      </c>
      <c r="D20" s="15" t="s">
        <v>514</v>
      </c>
      <c r="E20" s="358">
        <v>1</v>
      </c>
      <c r="F20" s="583"/>
      <c r="G20" s="346">
        <f t="shared" si="0"/>
        <v>0</v>
      </c>
      <c r="H20" s="359">
        <f t="shared" si="1"/>
        <v>0</v>
      </c>
      <c r="I20" s="360"/>
      <c r="J20" s="361"/>
      <c r="K20" s="362"/>
      <c r="L20" s="363"/>
    </row>
    <row r="21" spans="1:12" ht="37.5">
      <c r="A21" s="15">
        <v>20</v>
      </c>
      <c r="B21" s="364" t="s">
        <v>534</v>
      </c>
      <c r="C21" s="15" t="s">
        <v>94</v>
      </c>
      <c r="D21" s="15">
        <v>1</v>
      </c>
      <c r="E21" s="358">
        <v>0.2</v>
      </c>
      <c r="F21" s="583"/>
      <c r="G21" s="346">
        <f t="shared" si="0"/>
        <v>0</v>
      </c>
      <c r="H21" s="359">
        <f t="shared" si="1"/>
        <v>0</v>
      </c>
      <c r="I21" s="360"/>
      <c r="J21" s="361"/>
      <c r="K21" s="362"/>
      <c r="L21" s="363"/>
    </row>
    <row r="22" spans="1:12" ht="30.75">
      <c r="A22" s="15">
        <v>21</v>
      </c>
      <c r="B22" s="364" t="s">
        <v>535</v>
      </c>
      <c r="C22" s="15" t="s">
        <v>533</v>
      </c>
      <c r="D22" s="15" t="s">
        <v>514</v>
      </c>
      <c r="E22" s="358">
        <v>1</v>
      </c>
      <c r="F22" s="583"/>
      <c r="G22" s="346">
        <f t="shared" si="0"/>
        <v>0</v>
      </c>
      <c r="H22" s="359">
        <f t="shared" si="1"/>
        <v>0</v>
      </c>
      <c r="I22" s="360"/>
      <c r="J22" s="361"/>
      <c r="K22" s="362"/>
      <c r="L22" s="363"/>
    </row>
    <row r="23" spans="1:12" ht="18.75">
      <c r="A23" s="15">
        <v>22</v>
      </c>
      <c r="B23" s="364" t="s">
        <v>536</v>
      </c>
      <c r="C23" s="15" t="s">
        <v>94</v>
      </c>
      <c r="D23" s="15" t="s">
        <v>514</v>
      </c>
      <c r="E23" s="358">
        <v>4</v>
      </c>
      <c r="F23" s="583"/>
      <c r="G23" s="346">
        <f t="shared" si="0"/>
        <v>0</v>
      </c>
      <c r="H23" s="359">
        <f t="shared" si="1"/>
        <v>0</v>
      </c>
      <c r="I23" s="360"/>
      <c r="J23" s="361"/>
      <c r="K23" s="362"/>
      <c r="L23" s="363"/>
    </row>
    <row r="24" spans="1:12" ht="56.25">
      <c r="A24" s="15">
        <v>23</v>
      </c>
      <c r="B24" s="364" t="s">
        <v>537</v>
      </c>
      <c r="C24" s="15" t="s">
        <v>94</v>
      </c>
      <c r="D24" s="15" t="s">
        <v>514</v>
      </c>
      <c r="E24" s="358">
        <v>2</v>
      </c>
      <c r="F24" s="583"/>
      <c r="G24" s="346">
        <f t="shared" si="0"/>
        <v>0</v>
      </c>
      <c r="H24" s="359">
        <f t="shared" si="1"/>
        <v>0</v>
      </c>
      <c r="I24" s="360"/>
      <c r="J24" s="361"/>
      <c r="K24" s="362"/>
      <c r="L24" s="363"/>
    </row>
    <row r="25" spans="1:12" ht="37.5">
      <c r="A25" s="15">
        <v>24</v>
      </c>
      <c r="B25" s="364" t="s">
        <v>538</v>
      </c>
      <c r="C25" s="15" t="s">
        <v>94</v>
      </c>
      <c r="D25" s="15" t="s">
        <v>514</v>
      </c>
      <c r="E25" s="358">
        <v>8</v>
      </c>
      <c r="F25" s="583"/>
      <c r="G25" s="346">
        <f t="shared" si="0"/>
        <v>0</v>
      </c>
      <c r="H25" s="359">
        <f t="shared" si="1"/>
        <v>0</v>
      </c>
      <c r="I25" s="360"/>
      <c r="J25" s="361"/>
      <c r="K25" s="362"/>
      <c r="L25" s="363"/>
    </row>
    <row r="26" spans="1:12" ht="56.25">
      <c r="A26" s="15">
        <v>25</v>
      </c>
      <c r="B26" s="364" t="s">
        <v>539</v>
      </c>
      <c r="C26" s="15" t="s">
        <v>94</v>
      </c>
      <c r="D26" s="15" t="s">
        <v>514</v>
      </c>
      <c r="E26" s="358">
        <v>2</v>
      </c>
      <c r="F26" s="583"/>
      <c r="G26" s="346">
        <f t="shared" si="0"/>
        <v>0</v>
      </c>
      <c r="H26" s="359">
        <f t="shared" si="1"/>
        <v>0</v>
      </c>
      <c r="I26" s="360"/>
      <c r="J26" s="361"/>
      <c r="K26" s="362"/>
      <c r="L26" s="363"/>
    </row>
    <row r="27" spans="1:12" ht="56.25">
      <c r="A27" s="15">
        <v>26</v>
      </c>
      <c r="B27" s="364" t="s">
        <v>540</v>
      </c>
      <c r="C27" s="15" t="s">
        <v>94</v>
      </c>
      <c r="D27" s="15" t="s">
        <v>514</v>
      </c>
      <c r="E27" s="358">
        <v>2</v>
      </c>
      <c r="F27" s="583"/>
      <c r="G27" s="346">
        <f t="shared" si="0"/>
        <v>0</v>
      </c>
      <c r="H27" s="359">
        <f t="shared" si="1"/>
        <v>0</v>
      </c>
      <c r="I27" s="360"/>
      <c r="J27" s="361"/>
      <c r="K27" s="362"/>
      <c r="L27" s="363"/>
    </row>
    <row r="28" spans="1:12" ht="37.5">
      <c r="A28" s="15">
        <v>27</v>
      </c>
      <c r="B28" s="357" t="s">
        <v>541</v>
      </c>
      <c r="C28" s="15" t="s">
        <v>94</v>
      </c>
      <c r="D28" s="15" t="s">
        <v>514</v>
      </c>
      <c r="E28" s="358">
        <v>2</v>
      </c>
      <c r="F28" s="583"/>
      <c r="G28" s="346">
        <f t="shared" si="0"/>
        <v>0</v>
      </c>
      <c r="H28" s="359">
        <f t="shared" si="1"/>
        <v>0</v>
      </c>
      <c r="I28" s="360"/>
      <c r="J28" s="361"/>
      <c r="K28" s="362"/>
      <c r="L28" s="363"/>
    </row>
    <row r="29" spans="1:12" ht="56.25">
      <c r="A29" s="15">
        <v>28</v>
      </c>
      <c r="B29" s="364" t="s">
        <v>542</v>
      </c>
      <c r="C29" s="15" t="s">
        <v>94</v>
      </c>
      <c r="D29" s="15" t="s">
        <v>514</v>
      </c>
      <c r="E29" s="358">
        <v>2</v>
      </c>
      <c r="F29" s="583"/>
      <c r="G29" s="346">
        <f t="shared" si="0"/>
        <v>0</v>
      </c>
      <c r="H29" s="359">
        <f t="shared" si="1"/>
        <v>0</v>
      </c>
      <c r="I29" s="360"/>
      <c r="J29" s="361"/>
      <c r="K29" s="362"/>
      <c r="L29" s="363"/>
    </row>
    <row r="30" spans="1:12" ht="37.5">
      <c r="A30" s="15">
        <v>29</v>
      </c>
      <c r="B30" s="364" t="s">
        <v>543</v>
      </c>
      <c r="C30" s="15" t="s">
        <v>94</v>
      </c>
      <c r="D30" s="15" t="s">
        <v>514</v>
      </c>
      <c r="E30" s="358">
        <v>1</v>
      </c>
      <c r="F30" s="583"/>
      <c r="G30" s="346">
        <f t="shared" si="0"/>
        <v>0</v>
      </c>
      <c r="H30" s="359">
        <f t="shared" si="1"/>
        <v>0</v>
      </c>
      <c r="I30" s="360"/>
      <c r="J30" s="361"/>
      <c r="K30" s="362"/>
      <c r="L30" s="363"/>
    </row>
    <row r="31" spans="1:12" ht="37.5">
      <c r="A31" s="15">
        <v>30</v>
      </c>
      <c r="B31" s="364" t="s">
        <v>544</v>
      </c>
      <c r="C31" s="15" t="s">
        <v>94</v>
      </c>
      <c r="D31" s="15">
        <v>1</v>
      </c>
      <c r="E31" s="358">
        <v>0.2</v>
      </c>
      <c r="F31" s="583"/>
      <c r="G31" s="346">
        <f t="shared" si="0"/>
        <v>0</v>
      </c>
      <c r="H31" s="359">
        <f t="shared" si="1"/>
        <v>0</v>
      </c>
      <c r="I31" s="360"/>
      <c r="J31" s="361"/>
      <c r="K31" s="362"/>
      <c r="L31" s="363"/>
    </row>
    <row r="32" spans="1:12" ht="56.25">
      <c r="A32" s="15">
        <v>31</v>
      </c>
      <c r="B32" s="364" t="s">
        <v>545</v>
      </c>
      <c r="C32" s="15" t="s">
        <v>94</v>
      </c>
      <c r="D32" s="15">
        <v>1</v>
      </c>
      <c r="E32" s="358">
        <v>0.2</v>
      </c>
      <c r="F32" s="583"/>
      <c r="G32" s="346">
        <f t="shared" si="0"/>
        <v>0</v>
      </c>
      <c r="H32" s="359">
        <f t="shared" si="1"/>
        <v>0</v>
      </c>
      <c r="I32" s="360"/>
      <c r="J32" s="361"/>
      <c r="K32" s="362"/>
      <c r="L32" s="363"/>
    </row>
    <row r="33" spans="1:12" ht="37.5">
      <c r="A33" s="15">
        <v>32</v>
      </c>
      <c r="B33" s="364" t="s">
        <v>546</v>
      </c>
      <c r="C33" s="15" t="s">
        <v>94</v>
      </c>
      <c r="D33" s="15">
        <v>1</v>
      </c>
      <c r="E33" s="358">
        <v>0.2</v>
      </c>
      <c r="F33" s="583"/>
      <c r="G33" s="346">
        <f t="shared" si="0"/>
        <v>0</v>
      </c>
      <c r="H33" s="359">
        <f t="shared" si="1"/>
        <v>0</v>
      </c>
      <c r="I33" s="360"/>
      <c r="J33" s="361"/>
      <c r="K33" s="362"/>
      <c r="L33" s="363"/>
    </row>
    <row r="34" spans="1:12" ht="30.75" customHeight="1">
      <c r="A34" s="15"/>
      <c r="B34" s="15"/>
      <c r="C34" s="15"/>
      <c r="D34" s="15"/>
      <c r="E34" s="358"/>
      <c r="F34" s="583"/>
      <c r="G34" s="346"/>
      <c r="H34" s="359"/>
      <c r="I34" s="360"/>
      <c r="J34" s="361"/>
      <c r="K34" s="362"/>
      <c r="L34" s="15"/>
    </row>
    <row r="35" spans="1:12" ht="27" customHeight="1">
      <c r="A35" s="15"/>
      <c r="B35" s="367"/>
      <c r="C35" s="368"/>
      <c r="D35" s="368"/>
      <c r="E35" s="358"/>
      <c r="F35" s="583"/>
      <c r="G35" s="369"/>
      <c r="H35" s="370"/>
      <c r="I35" s="371"/>
      <c r="J35" s="372"/>
      <c r="K35" s="373"/>
      <c r="L35" s="14"/>
    </row>
    <row r="36" spans="1:12" ht="18.75">
      <c r="A36" s="15"/>
      <c r="B36" s="374"/>
      <c r="C36" s="14"/>
      <c r="D36" s="14"/>
      <c r="E36" s="358"/>
      <c r="F36" s="583"/>
      <c r="G36" s="375">
        <f>SUM(G2:G35)</f>
        <v>0</v>
      </c>
      <c r="H36" s="376">
        <f>SUM(H2:H35)</f>
        <v>0</v>
      </c>
      <c r="I36" s="377"/>
      <c r="J36" s="378"/>
      <c r="K36" s="379"/>
      <c r="L36" s="380">
        <f>SUM(L2:L35)</f>
        <v>0</v>
      </c>
    </row>
    <row r="37" spans="1:12" ht="18.75">
      <c r="A37" s="634" t="s">
        <v>547</v>
      </c>
      <c r="B37" s="634"/>
      <c r="C37" s="634"/>
      <c r="D37" s="634"/>
      <c r="E37" s="634"/>
      <c r="F37" s="634"/>
      <c r="G37" s="634"/>
      <c r="H37" s="635">
        <f>L36</f>
        <v>0</v>
      </c>
      <c r="I37" s="635"/>
      <c r="J37" s="635"/>
      <c r="K37" s="635"/>
      <c r="L37" s="635"/>
    </row>
  </sheetData>
  <mergeCells count="2">
    <mergeCell ref="A37:G37"/>
    <mergeCell ref="H37:L37"/>
  </mergeCells>
  <pageMargins left="0.511811024" right="0.511811024" top="0.78740157500000008" bottom="0.78740157500000008" header="0.31496062000000008" footer="0.3149606200000000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B0EE3-57CF-41D8-A40C-BEB7462AA15C}">
  <dimension ref="A1:I27"/>
  <sheetViews>
    <sheetView workbookViewId="0"/>
  </sheetViews>
  <sheetFormatPr defaultRowHeight="21.75" customHeight="1"/>
  <cols>
    <col min="1" max="1" width="24" customWidth="1"/>
    <col min="2" max="2" width="14.7109375" customWidth="1"/>
    <col min="3" max="3" width="14.5703125" style="82" customWidth="1"/>
    <col min="4" max="4" width="16.28515625" customWidth="1"/>
    <col min="5" max="5" width="15.140625" customWidth="1"/>
    <col min="6" max="6" width="21.140625" customWidth="1"/>
    <col min="7" max="7" width="24" customWidth="1"/>
    <col min="8" max="8" width="11.28515625" customWidth="1"/>
    <col min="9" max="9" width="11.85546875" customWidth="1"/>
    <col min="10" max="10" width="9.140625" customWidth="1"/>
  </cols>
  <sheetData>
    <row r="1" spans="1:9" ht="47.25" customHeight="1" thickBot="1">
      <c r="A1" s="587" t="s">
        <v>29</v>
      </c>
      <c r="B1" s="587"/>
      <c r="C1" s="587"/>
      <c r="D1" s="587"/>
      <c r="E1" s="587"/>
      <c r="F1" s="587"/>
      <c r="G1" s="587"/>
      <c r="H1" s="587"/>
      <c r="I1" s="1"/>
    </row>
    <row r="2" spans="1:9" ht="72" customHeight="1" thickBot="1">
      <c r="A2" s="44" t="s">
        <v>30</v>
      </c>
      <c r="B2" s="45" t="s">
        <v>2</v>
      </c>
      <c r="C2" s="45" t="s">
        <v>3</v>
      </c>
      <c r="D2" s="45" t="s">
        <v>4</v>
      </c>
      <c r="E2" s="45" t="s">
        <v>5</v>
      </c>
      <c r="F2" s="45" t="s">
        <v>6</v>
      </c>
      <c r="G2" s="46" t="s">
        <v>7</v>
      </c>
      <c r="H2" s="47" t="s">
        <v>31</v>
      </c>
      <c r="I2" s="5"/>
    </row>
    <row r="3" spans="1:9" ht="15">
      <c r="A3" s="48" t="s">
        <v>32</v>
      </c>
      <c r="B3" s="49" t="str">
        <f t="shared" ref="B3:B14" si="0">IF(C3=1,"Diária",(IF(C3=15,"Quinzenal",(IF(C3=7,"Semanal",(IF(C3=30,"Mensal",(IF(C3=60,"Bimestral","Nenhuma Limpeza")))))))))</f>
        <v>Diária</v>
      </c>
      <c r="C3" s="50">
        <v>1</v>
      </c>
      <c r="D3" s="51">
        <v>18.41</v>
      </c>
      <c r="E3" s="52">
        <f>D26</f>
        <v>880</v>
      </c>
      <c r="F3" s="49">
        <f t="shared" ref="F3:F14" si="1">E3*C3</f>
        <v>880</v>
      </c>
      <c r="G3" s="53">
        <f t="shared" ref="G3:G14" si="2">D3/C3</f>
        <v>18.41</v>
      </c>
      <c r="H3" s="54">
        <f t="shared" ref="H3:H14" si="3">G3/E3</f>
        <v>2.0920454545454544E-2</v>
      </c>
      <c r="I3" s="1"/>
    </row>
    <row r="4" spans="1:9" ht="15">
      <c r="A4" s="55" t="s">
        <v>33</v>
      </c>
      <c r="B4" s="56" t="str">
        <f t="shared" si="0"/>
        <v>Diária</v>
      </c>
      <c r="C4" s="57">
        <f t="shared" ref="C4:C14" si="4">$C$3</f>
        <v>1</v>
      </c>
      <c r="D4" s="58">
        <v>43.78</v>
      </c>
      <c r="E4" s="56">
        <f t="shared" ref="E4:E14" si="5">$E$3</f>
        <v>880</v>
      </c>
      <c r="F4" s="56">
        <f t="shared" si="1"/>
        <v>880</v>
      </c>
      <c r="G4" s="59">
        <f t="shared" si="2"/>
        <v>43.78</v>
      </c>
      <c r="H4" s="60">
        <f t="shared" si="3"/>
        <v>4.9750000000000003E-2</v>
      </c>
      <c r="I4" s="1"/>
    </row>
    <row r="5" spans="1:9" ht="15">
      <c r="A5" s="55" t="s">
        <v>34</v>
      </c>
      <c r="B5" s="56" t="str">
        <f t="shared" si="0"/>
        <v>Diária</v>
      </c>
      <c r="C5" s="57">
        <f t="shared" si="4"/>
        <v>1</v>
      </c>
      <c r="D5" s="58">
        <v>6.47</v>
      </c>
      <c r="E5" s="56">
        <f t="shared" si="5"/>
        <v>880</v>
      </c>
      <c r="F5" s="56">
        <f t="shared" si="1"/>
        <v>880</v>
      </c>
      <c r="G5" s="59">
        <f t="shared" si="2"/>
        <v>6.47</v>
      </c>
      <c r="H5" s="60">
        <f t="shared" si="3"/>
        <v>7.3522727272727273E-3</v>
      </c>
      <c r="I5" s="1"/>
    </row>
    <row r="6" spans="1:9" ht="15">
      <c r="A6" s="55" t="s">
        <v>35</v>
      </c>
      <c r="B6" s="56" t="str">
        <f t="shared" si="0"/>
        <v>Diária</v>
      </c>
      <c r="C6" s="57">
        <f t="shared" si="4"/>
        <v>1</v>
      </c>
      <c r="D6" s="58">
        <v>16.68</v>
      </c>
      <c r="E6" s="56">
        <f t="shared" si="5"/>
        <v>880</v>
      </c>
      <c r="F6" s="56">
        <f t="shared" si="1"/>
        <v>880</v>
      </c>
      <c r="G6" s="59">
        <f t="shared" si="2"/>
        <v>16.68</v>
      </c>
      <c r="H6" s="60">
        <f t="shared" si="3"/>
        <v>1.8954545454545453E-2</v>
      </c>
      <c r="I6" s="1"/>
    </row>
    <row r="7" spans="1:9" ht="15">
      <c r="A7" s="55" t="s">
        <v>36</v>
      </c>
      <c r="B7" s="56" t="str">
        <f t="shared" si="0"/>
        <v>Diária</v>
      </c>
      <c r="C7" s="57">
        <f t="shared" si="4"/>
        <v>1</v>
      </c>
      <c r="D7" s="58">
        <v>3.04</v>
      </c>
      <c r="E7" s="56">
        <f t="shared" si="5"/>
        <v>880</v>
      </c>
      <c r="F7" s="56">
        <f t="shared" si="1"/>
        <v>880</v>
      </c>
      <c r="G7" s="59">
        <f t="shared" si="2"/>
        <v>3.04</v>
      </c>
      <c r="H7" s="60">
        <f t="shared" si="3"/>
        <v>3.4545454545454545E-3</v>
      </c>
      <c r="I7" s="1"/>
    </row>
    <row r="8" spans="1:9" ht="15">
      <c r="A8" s="55" t="s">
        <v>37</v>
      </c>
      <c r="B8" s="56" t="str">
        <f t="shared" si="0"/>
        <v>Diária</v>
      </c>
      <c r="C8" s="57">
        <f t="shared" si="4"/>
        <v>1</v>
      </c>
      <c r="D8" s="58">
        <v>6.17</v>
      </c>
      <c r="E8" s="56">
        <f t="shared" si="5"/>
        <v>880</v>
      </c>
      <c r="F8" s="56">
        <f t="shared" si="1"/>
        <v>880</v>
      </c>
      <c r="G8" s="59">
        <f t="shared" si="2"/>
        <v>6.17</v>
      </c>
      <c r="H8" s="60">
        <f t="shared" si="3"/>
        <v>7.0113636363636359E-3</v>
      </c>
      <c r="I8" s="1"/>
    </row>
    <row r="9" spans="1:9" ht="15">
      <c r="A9" s="55" t="s">
        <v>38</v>
      </c>
      <c r="B9" s="56" t="str">
        <f t="shared" si="0"/>
        <v>Diária</v>
      </c>
      <c r="C9" s="57">
        <f t="shared" si="4"/>
        <v>1</v>
      </c>
      <c r="D9" s="58">
        <v>2.33</v>
      </c>
      <c r="E9" s="56">
        <f t="shared" si="5"/>
        <v>880</v>
      </c>
      <c r="F9" s="56">
        <f t="shared" si="1"/>
        <v>880</v>
      </c>
      <c r="G9" s="59">
        <f t="shared" si="2"/>
        <v>2.33</v>
      </c>
      <c r="H9" s="60">
        <f t="shared" si="3"/>
        <v>2.6477272727272729E-3</v>
      </c>
      <c r="I9" s="1"/>
    </row>
    <row r="10" spans="1:9" ht="15">
      <c r="A10" s="55" t="s">
        <v>39</v>
      </c>
      <c r="B10" s="56" t="str">
        <f t="shared" si="0"/>
        <v>Diária</v>
      </c>
      <c r="C10" s="57">
        <f t="shared" si="4"/>
        <v>1</v>
      </c>
      <c r="D10" s="58">
        <v>13.7</v>
      </c>
      <c r="E10" s="56">
        <f t="shared" si="5"/>
        <v>880</v>
      </c>
      <c r="F10" s="56">
        <f t="shared" si="1"/>
        <v>880</v>
      </c>
      <c r="G10" s="59">
        <f t="shared" si="2"/>
        <v>13.7</v>
      </c>
      <c r="H10" s="60">
        <f t="shared" si="3"/>
        <v>1.5568181818181818E-2</v>
      </c>
      <c r="I10" s="1"/>
    </row>
    <row r="11" spans="1:9" ht="15">
      <c r="A11" s="55" t="s">
        <v>40</v>
      </c>
      <c r="B11" s="56" t="str">
        <f t="shared" si="0"/>
        <v>Diária</v>
      </c>
      <c r="C11" s="57">
        <f t="shared" si="4"/>
        <v>1</v>
      </c>
      <c r="D11" s="58">
        <v>11.64</v>
      </c>
      <c r="E11" s="56">
        <f t="shared" si="5"/>
        <v>880</v>
      </c>
      <c r="F11" s="56">
        <f t="shared" si="1"/>
        <v>880</v>
      </c>
      <c r="G11" s="59">
        <f t="shared" si="2"/>
        <v>11.64</v>
      </c>
      <c r="H11" s="60">
        <f t="shared" si="3"/>
        <v>1.3227272727272728E-2</v>
      </c>
      <c r="I11" s="1"/>
    </row>
    <row r="12" spans="1:9" ht="15">
      <c r="A12" s="55" t="s">
        <v>41</v>
      </c>
      <c r="B12" s="56" t="str">
        <f t="shared" si="0"/>
        <v>Diária</v>
      </c>
      <c r="C12" s="57">
        <f t="shared" si="4"/>
        <v>1</v>
      </c>
      <c r="D12" s="58">
        <v>1.64</v>
      </c>
      <c r="E12" s="56">
        <f t="shared" si="5"/>
        <v>880</v>
      </c>
      <c r="F12" s="56">
        <f t="shared" si="1"/>
        <v>880</v>
      </c>
      <c r="G12" s="59">
        <f t="shared" si="2"/>
        <v>1.64</v>
      </c>
      <c r="H12" s="60">
        <f t="shared" si="3"/>
        <v>1.8636363636363635E-3</v>
      </c>
      <c r="I12" s="1"/>
    </row>
    <row r="13" spans="1:9" ht="15">
      <c r="A13" s="55" t="s">
        <v>42</v>
      </c>
      <c r="B13" s="56" t="str">
        <f t="shared" si="0"/>
        <v>Diária</v>
      </c>
      <c r="C13" s="57">
        <f t="shared" si="4"/>
        <v>1</v>
      </c>
      <c r="D13" s="58">
        <v>6.28</v>
      </c>
      <c r="E13" s="56">
        <f t="shared" si="5"/>
        <v>880</v>
      </c>
      <c r="F13" s="56">
        <f t="shared" si="1"/>
        <v>880</v>
      </c>
      <c r="G13" s="59">
        <f t="shared" si="2"/>
        <v>6.28</v>
      </c>
      <c r="H13" s="60">
        <f t="shared" si="3"/>
        <v>7.1363636363636369E-3</v>
      </c>
      <c r="I13" s="1"/>
    </row>
    <row r="14" spans="1:9" ht="15.75" thickBot="1">
      <c r="A14" s="61" t="s">
        <v>43</v>
      </c>
      <c r="B14" s="62" t="str">
        <f t="shared" si="0"/>
        <v>Diária</v>
      </c>
      <c r="C14" s="63">
        <f t="shared" si="4"/>
        <v>1</v>
      </c>
      <c r="D14" s="64">
        <v>3.22</v>
      </c>
      <c r="E14" s="65">
        <f t="shared" si="5"/>
        <v>880</v>
      </c>
      <c r="F14" s="65">
        <f t="shared" si="1"/>
        <v>880</v>
      </c>
      <c r="G14" s="66">
        <f t="shared" si="2"/>
        <v>3.22</v>
      </c>
      <c r="H14" s="67">
        <f t="shared" si="3"/>
        <v>3.6590909090909091E-3</v>
      </c>
      <c r="I14" s="1"/>
    </row>
    <row r="15" spans="1:9" s="29" customFormat="1" ht="16.5" thickBot="1">
      <c r="A15" s="591" t="s">
        <v>17</v>
      </c>
      <c r="B15" s="591"/>
      <c r="C15" s="591"/>
      <c r="D15" s="68">
        <f>SUM(D3:D14)</f>
        <v>133.36000000000001</v>
      </c>
      <c r="E15" s="69"/>
      <c r="F15" s="69"/>
      <c r="G15" s="70">
        <f>SUM(G3:G14)</f>
        <v>133.36000000000001</v>
      </c>
      <c r="H15" s="71">
        <f>SUM(H3:H14)</f>
        <v>0.15154545454545457</v>
      </c>
      <c r="I15" s="28"/>
    </row>
    <row r="16" spans="1:9" ht="15">
      <c r="A16" s="1"/>
      <c r="B16" s="1"/>
      <c r="C16" s="41"/>
      <c r="D16" s="1"/>
      <c r="E16" s="1"/>
      <c r="F16" s="1"/>
      <c r="G16" s="1"/>
      <c r="H16" s="1"/>
      <c r="I16" s="1"/>
    </row>
    <row r="17" spans="1:9" ht="21.75" customHeight="1">
      <c r="A17" s="1"/>
      <c r="B17" s="1"/>
      <c r="C17" s="41"/>
      <c r="D17" s="1"/>
      <c r="E17" s="1"/>
      <c r="F17" s="1"/>
      <c r="G17" s="72"/>
      <c r="H17" s="1"/>
      <c r="I17" s="1"/>
    </row>
    <row r="18" spans="1:9" ht="21.75" customHeight="1" thickBot="1">
      <c r="A18" s="1"/>
      <c r="B18" s="1"/>
      <c r="C18" s="41"/>
      <c r="D18" s="1"/>
      <c r="E18" s="1"/>
      <c r="F18" s="1"/>
      <c r="G18" s="1"/>
      <c r="H18" s="1"/>
      <c r="I18" s="1"/>
    </row>
    <row r="19" spans="1:9" ht="37.5" customHeight="1" thickBot="1">
      <c r="A19" s="592" t="s">
        <v>44</v>
      </c>
      <c r="B19" s="592"/>
      <c r="C19" s="592"/>
      <c r="D19" s="592"/>
    </row>
    <row r="20" spans="1:9" ht="45.75" thickBot="1">
      <c r="A20" s="73" t="s">
        <v>19</v>
      </c>
      <c r="B20" s="74" t="s">
        <v>20</v>
      </c>
      <c r="C20" s="74" t="s">
        <v>21</v>
      </c>
      <c r="D20" s="75" t="s">
        <v>22</v>
      </c>
    </row>
    <row r="21" spans="1:9" ht="15">
      <c r="A21" s="39" t="s">
        <v>23</v>
      </c>
      <c r="B21" s="76">
        <v>9</v>
      </c>
      <c r="C21" s="41">
        <v>800</v>
      </c>
      <c r="D21" s="42">
        <f>C21/8*B21</f>
        <v>900</v>
      </c>
    </row>
    <row r="22" spans="1:9" ht="15">
      <c r="A22" s="39" t="s">
        <v>24</v>
      </c>
      <c r="B22" s="76">
        <v>9</v>
      </c>
      <c r="C22" s="41">
        <v>800</v>
      </c>
      <c r="D22" s="42">
        <f>C22/8*B22</f>
        <v>900</v>
      </c>
    </row>
    <row r="23" spans="1:9" ht="15">
      <c r="A23" s="39" t="s">
        <v>25</v>
      </c>
      <c r="B23" s="76">
        <v>9</v>
      </c>
      <c r="C23" s="41">
        <v>800</v>
      </c>
      <c r="D23" s="42">
        <f>C23/8*B23</f>
        <v>900</v>
      </c>
    </row>
    <row r="24" spans="1:9" ht="15">
      <c r="A24" s="39" t="s">
        <v>26</v>
      </c>
      <c r="B24" s="76">
        <v>9</v>
      </c>
      <c r="C24" s="41">
        <v>800</v>
      </c>
      <c r="D24" s="42">
        <f>C24/8*B24</f>
        <v>900</v>
      </c>
    </row>
    <row r="25" spans="1:9" ht="15.75" thickBot="1">
      <c r="A25" s="77" t="s">
        <v>27</v>
      </c>
      <c r="B25" s="78">
        <v>8</v>
      </c>
      <c r="C25" s="79">
        <v>800</v>
      </c>
      <c r="D25" s="80">
        <f>C25/8*B25</f>
        <v>800</v>
      </c>
    </row>
    <row r="26" spans="1:9" ht="15.75" thickBot="1">
      <c r="A26" s="590" t="s">
        <v>28</v>
      </c>
      <c r="B26" s="590"/>
      <c r="C26" s="590"/>
      <c r="D26" s="81">
        <f>AVERAGE(D21:D25)</f>
        <v>880</v>
      </c>
    </row>
    <row r="27" spans="1:9" ht="15"/>
  </sheetData>
  <mergeCells count="4">
    <mergeCell ref="A1:H1"/>
    <mergeCell ref="A15:C15"/>
    <mergeCell ref="A19:D19"/>
    <mergeCell ref="A26:C26"/>
  </mergeCells>
  <pageMargins left="0.511811023622047" right="0.511811023622047" top="0.7874015748031491" bottom="0.7874015748031491" header="0.31535433070866109" footer="0.31535433070866109"/>
  <pageSetup paperSize="0" scale="99" fitToWidth="0" fitToHeight="0" orientation="landscape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3A0FC-2DCB-4739-9FB4-1DAF636E7ED9}">
  <dimension ref="A1:H16"/>
  <sheetViews>
    <sheetView workbookViewId="0"/>
  </sheetViews>
  <sheetFormatPr defaultRowHeight="15"/>
  <cols>
    <col min="1" max="1" width="22.42578125" customWidth="1"/>
    <col min="2" max="2" width="14.5703125" customWidth="1"/>
    <col min="3" max="3" width="14.5703125" style="82" customWidth="1"/>
    <col min="4" max="4" width="15.140625" customWidth="1"/>
    <col min="5" max="5" width="15" customWidth="1"/>
    <col min="6" max="6" width="19.7109375" customWidth="1"/>
    <col min="7" max="7" width="16.85546875" customWidth="1"/>
    <col min="8" max="8" width="10.28515625" customWidth="1"/>
    <col min="9" max="9" width="9.140625" customWidth="1"/>
  </cols>
  <sheetData>
    <row r="1" spans="1:8" ht="21.75" customHeight="1" thickBot="1">
      <c r="A1" s="587" t="s">
        <v>45</v>
      </c>
      <c r="B1" s="587"/>
      <c r="C1" s="587"/>
      <c r="D1" s="587"/>
      <c r="E1" s="587"/>
      <c r="F1" s="587"/>
      <c r="G1" s="587"/>
      <c r="H1" s="587"/>
    </row>
    <row r="2" spans="1:8" ht="87" customHeight="1" thickBot="1">
      <c r="A2" s="83" t="s">
        <v>46</v>
      </c>
      <c r="B2" s="84" t="s">
        <v>2</v>
      </c>
      <c r="C2" s="84" t="s">
        <v>3</v>
      </c>
      <c r="D2" s="84" t="s">
        <v>4</v>
      </c>
      <c r="E2" s="84" t="s">
        <v>5</v>
      </c>
      <c r="F2" s="84" t="s">
        <v>6</v>
      </c>
      <c r="G2" s="84" t="s">
        <v>7</v>
      </c>
      <c r="H2" s="85" t="s">
        <v>31</v>
      </c>
    </row>
    <row r="3" spans="1:8">
      <c r="A3" s="86" t="s">
        <v>47</v>
      </c>
      <c r="B3" s="87" t="str">
        <f>IF(C3=1,"Diária",(IF(C3=15,"Quinzenal",(IF(C3=7,"Semanal",(IF(C3=30,"Mensal",(IF(C3=60,"Bimestral","Nenhuma Limpeza")))))))))</f>
        <v>Diária</v>
      </c>
      <c r="C3" s="88">
        <v>1</v>
      </c>
      <c r="D3" s="87">
        <v>3.59</v>
      </c>
      <c r="E3" s="89">
        <f>D16</f>
        <v>95</v>
      </c>
      <c r="F3" s="89">
        <f>E3*C3</f>
        <v>95</v>
      </c>
      <c r="G3" s="90">
        <f>D3/C3</f>
        <v>3.59</v>
      </c>
      <c r="H3" s="91">
        <f>G3/E3</f>
        <v>3.7789473684210526E-2</v>
      </c>
    </row>
    <row r="4" spans="1:8">
      <c r="A4" s="55" t="s">
        <v>48</v>
      </c>
      <c r="B4" s="56" t="str">
        <f>IF(C4=1,"Diária",(IF(C4=15,"Quinzenal",(IF(C4=7,"Semanal",(IF(C4=30,"Mensal",(IF(C4=60,"Bimestral","Nenhuma Limpeza")))))))))</f>
        <v>Diária</v>
      </c>
      <c r="C4" s="57">
        <v>1</v>
      </c>
      <c r="D4" s="56">
        <v>4.37</v>
      </c>
      <c r="E4" s="92">
        <f>$E$3</f>
        <v>95</v>
      </c>
      <c r="F4" s="89">
        <f>E4*C4</f>
        <v>95</v>
      </c>
      <c r="G4" s="93">
        <f>D4/C4</f>
        <v>4.37</v>
      </c>
      <c r="H4" s="91">
        <f>G4/E4</f>
        <v>4.5999999999999999E-2</v>
      </c>
    </row>
    <row r="5" spans="1:8" ht="15.75" thickBot="1">
      <c r="A5" s="94" t="s">
        <v>49</v>
      </c>
      <c r="B5" s="65" t="str">
        <f>IF(C5=1,"Diária",(IF(C5=15,"Quinzenal",(IF(C5=7,"Semanal",(IF(C5=30,"Mensal",(IF(C5=60,"Bimestral","Nenhuma Limpeza")))))))))</f>
        <v>Diária</v>
      </c>
      <c r="C5" s="95">
        <v>1</v>
      </c>
      <c r="D5" s="62">
        <v>6.95</v>
      </c>
      <c r="E5" s="92">
        <f>$E$3</f>
        <v>95</v>
      </c>
      <c r="F5" s="89">
        <f>E5*C5</f>
        <v>95</v>
      </c>
      <c r="G5" s="96">
        <f>D5/C5</f>
        <v>6.95</v>
      </c>
      <c r="H5" s="91">
        <f>G5/E5</f>
        <v>7.3157894736842102E-2</v>
      </c>
    </row>
    <row r="6" spans="1:8" s="29" customFormat="1" ht="16.5" thickBot="1">
      <c r="A6" s="588" t="s">
        <v>17</v>
      </c>
      <c r="B6" s="588"/>
      <c r="C6" s="588"/>
      <c r="D6" s="24">
        <f>SUM(D3:D5)</f>
        <v>14.91</v>
      </c>
      <c r="E6" s="25"/>
      <c r="F6" s="25"/>
      <c r="G6" s="97">
        <f>SUM(G3:G5)</f>
        <v>14.91</v>
      </c>
      <c r="H6" s="98">
        <f>SUM(H3:H5)</f>
        <v>0.15694736842105261</v>
      </c>
    </row>
    <row r="7" spans="1:8">
      <c r="A7" s="1"/>
      <c r="B7" s="1"/>
      <c r="C7" s="41"/>
      <c r="D7" s="1"/>
      <c r="E7" s="1"/>
      <c r="F7" s="1"/>
      <c r="G7" s="1"/>
      <c r="H7" s="1"/>
    </row>
    <row r="8" spans="1:8" ht="15.75" thickBot="1">
      <c r="A8" s="1"/>
      <c r="B8" s="1"/>
      <c r="C8" s="41"/>
      <c r="D8" s="1"/>
      <c r="E8" s="1"/>
      <c r="F8" s="1"/>
      <c r="G8" s="1"/>
      <c r="H8" s="1"/>
    </row>
    <row r="9" spans="1:8" ht="15.75" thickBot="1">
      <c r="A9" s="589" t="s">
        <v>18</v>
      </c>
      <c r="B9" s="589"/>
      <c r="C9" s="589"/>
      <c r="D9" s="589"/>
      <c r="E9" s="1"/>
      <c r="F9" s="1"/>
      <c r="G9" s="99"/>
      <c r="H9" s="1"/>
    </row>
    <row r="10" spans="1:8" ht="45.75" thickBot="1">
      <c r="A10" s="73" t="s">
        <v>19</v>
      </c>
      <c r="B10" s="74" t="s">
        <v>20</v>
      </c>
      <c r="C10" s="74" t="s">
        <v>21</v>
      </c>
      <c r="D10" s="75" t="s">
        <v>22</v>
      </c>
      <c r="E10" s="1"/>
      <c r="F10" s="1"/>
      <c r="G10" s="1"/>
      <c r="H10" s="1"/>
    </row>
    <row r="11" spans="1:8">
      <c r="A11" s="39" t="s">
        <v>23</v>
      </c>
      <c r="B11" s="40">
        <v>9</v>
      </c>
      <c r="C11" s="41">
        <v>200</v>
      </c>
      <c r="D11" s="42">
        <f>C11/8*B11</f>
        <v>225</v>
      </c>
      <c r="E11" s="1"/>
      <c r="F11" s="1"/>
      <c r="G11" s="1"/>
      <c r="H11" s="1"/>
    </row>
    <row r="12" spans="1:8">
      <c r="A12" s="39" t="s">
        <v>24</v>
      </c>
      <c r="B12" s="40">
        <v>2.5</v>
      </c>
      <c r="C12" s="41">
        <f>C11</f>
        <v>200</v>
      </c>
      <c r="D12" s="42">
        <f>C12/8*B12</f>
        <v>62.5</v>
      </c>
      <c r="E12" s="1"/>
      <c r="F12" s="1"/>
      <c r="G12" s="1"/>
      <c r="H12" s="1"/>
    </row>
    <row r="13" spans="1:8">
      <c r="A13" s="39" t="s">
        <v>25</v>
      </c>
      <c r="B13" s="40">
        <v>2.5</v>
      </c>
      <c r="C13" s="41">
        <f>C12</f>
        <v>200</v>
      </c>
      <c r="D13" s="42">
        <f>C13/8*B13</f>
        <v>62.5</v>
      </c>
    </row>
    <row r="14" spans="1:8">
      <c r="A14" s="39" t="s">
        <v>26</v>
      </c>
      <c r="B14" s="40">
        <v>2.5</v>
      </c>
      <c r="C14" s="41">
        <f>C13</f>
        <v>200</v>
      </c>
      <c r="D14" s="42">
        <f>C14/8*B14</f>
        <v>62.5</v>
      </c>
    </row>
    <row r="15" spans="1:8" ht="15.75" thickBot="1">
      <c r="A15" s="39" t="s">
        <v>27</v>
      </c>
      <c r="B15" s="40">
        <v>2.5</v>
      </c>
      <c r="C15" s="41">
        <f>C14</f>
        <v>200</v>
      </c>
      <c r="D15" s="42">
        <f>C15/8*B15</f>
        <v>62.5</v>
      </c>
    </row>
    <row r="16" spans="1:8" ht="15.75" thickBot="1">
      <c r="A16" s="590" t="s">
        <v>28</v>
      </c>
      <c r="B16" s="590"/>
      <c r="C16" s="590"/>
      <c r="D16" s="100">
        <f>AVERAGE(D11:D15)</f>
        <v>95</v>
      </c>
    </row>
  </sheetData>
  <mergeCells count="4">
    <mergeCell ref="A1:H1"/>
    <mergeCell ref="A6:C6"/>
    <mergeCell ref="A9:D9"/>
    <mergeCell ref="A16:C16"/>
  </mergeCells>
  <pageMargins left="0.511811023622047" right="0.511811023622047" top="0.7874015748031491" bottom="0.7874015748031491" header="0.31535433070866109" footer="0.31535433070866109"/>
  <pageSetup paperSize="0" fitToWidth="0" fitToHeight="0" orientation="landscape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1B3AD-365B-4031-8311-B597C17B54FA}">
  <dimension ref="A1:H17"/>
  <sheetViews>
    <sheetView workbookViewId="0"/>
  </sheetViews>
  <sheetFormatPr defaultRowHeight="24" customHeight="1"/>
  <cols>
    <col min="1" max="1" width="22.42578125" customWidth="1"/>
    <col min="2" max="2" width="14.5703125" customWidth="1"/>
    <col min="3" max="3" width="14" style="82" customWidth="1"/>
    <col min="4" max="4" width="15.140625" customWidth="1"/>
    <col min="5" max="5" width="15.42578125" customWidth="1"/>
    <col min="6" max="6" width="19.85546875" customWidth="1"/>
    <col min="7" max="7" width="16.85546875" customWidth="1"/>
    <col min="8" max="8" width="10.28515625" customWidth="1"/>
    <col min="9" max="9" width="9.140625" customWidth="1"/>
  </cols>
  <sheetData>
    <row r="1" spans="1:8" ht="24" customHeight="1" thickBot="1">
      <c r="A1" s="587" t="s">
        <v>45</v>
      </c>
      <c r="B1" s="587"/>
      <c r="C1" s="587"/>
      <c r="D1" s="587"/>
      <c r="E1" s="587"/>
      <c r="F1" s="587"/>
      <c r="G1" s="587"/>
      <c r="H1" s="587"/>
    </row>
    <row r="2" spans="1:8" ht="89.25" customHeight="1" thickBot="1">
      <c r="A2" s="83" t="s">
        <v>50</v>
      </c>
      <c r="B2" s="84" t="s">
        <v>2</v>
      </c>
      <c r="C2" s="84" t="s">
        <v>3</v>
      </c>
      <c r="D2" s="84" t="s">
        <v>4</v>
      </c>
      <c r="E2" s="84" t="s">
        <v>5</v>
      </c>
      <c r="F2" s="84" t="s">
        <v>6</v>
      </c>
      <c r="G2" s="84" t="s">
        <v>7</v>
      </c>
      <c r="H2" s="85" t="s">
        <v>51</v>
      </c>
    </row>
    <row r="3" spans="1:8" ht="15">
      <c r="A3" s="48" t="s">
        <v>52</v>
      </c>
      <c r="B3" s="49" t="str">
        <f>IF(C3=1,"Diária",(IF(C3=15,"Quinzenal",(IF(C3=7,"Semanal",(IF(C3=30,"Mensal",(IF(C3=60,"Bimestral","Nenhuma Limpeza")))))))))</f>
        <v>Diária</v>
      </c>
      <c r="C3" s="50">
        <v>1</v>
      </c>
      <c r="D3" s="51">
        <v>6.25</v>
      </c>
      <c r="E3" s="52">
        <f>D15</f>
        <v>220</v>
      </c>
      <c r="F3" s="49">
        <f>E3*C3</f>
        <v>220</v>
      </c>
      <c r="G3" s="51">
        <f>D3/C3</f>
        <v>6.25</v>
      </c>
      <c r="H3" s="54">
        <f>G3/E3</f>
        <v>2.8409090909090908E-2</v>
      </c>
    </row>
    <row r="4" spans="1:8" ht="15">
      <c r="A4" s="55" t="s">
        <v>53</v>
      </c>
      <c r="B4" s="56" t="str">
        <f>IF(C4=1,"Diária",(IF(C4=15,"Quinzenal",(IF(C4=7,"Semanal",(IF(C4=30,"Mensal",(IF(C4=60,"Bimestral","Nenhuma Limpeza")))))))))</f>
        <v>Diária</v>
      </c>
      <c r="C4" s="57">
        <v>1</v>
      </c>
      <c r="D4" s="58">
        <v>2.2999999999999998</v>
      </c>
      <c r="E4" s="56">
        <f>$E$3</f>
        <v>220</v>
      </c>
      <c r="F4" s="87">
        <f>E4*C4</f>
        <v>220</v>
      </c>
      <c r="G4" s="58">
        <f>D4/C4</f>
        <v>2.2999999999999998</v>
      </c>
      <c r="H4" s="101">
        <f>G4/E4</f>
        <v>1.0454545454545454E-2</v>
      </c>
    </row>
    <row r="5" spans="1:8" ht="15.75" thickBot="1">
      <c r="A5" s="94" t="s">
        <v>54</v>
      </c>
      <c r="B5" s="65" t="str">
        <f>IF(C5=1,"Diária",(IF(C5=15,"Quinzenal",(IF(C5=7,"Semanal",(IF(C5=30,"Mensal",(IF(C5=60,"Bimestral","Nenhuma Limpeza")))))))))</f>
        <v>Diária</v>
      </c>
      <c r="C5" s="95">
        <v>1</v>
      </c>
      <c r="D5" s="64">
        <v>1.56</v>
      </c>
      <c r="E5" s="65">
        <f>$E$3</f>
        <v>220</v>
      </c>
      <c r="F5" s="102">
        <f>E5*C5</f>
        <v>220</v>
      </c>
      <c r="G5" s="64">
        <f>D5/C5</f>
        <v>1.56</v>
      </c>
      <c r="H5" s="103">
        <f>G5/E5</f>
        <v>7.0909090909090913E-3</v>
      </c>
    </row>
    <row r="6" spans="1:8" s="29" customFormat="1" ht="16.5" thickBot="1">
      <c r="A6" s="588" t="s">
        <v>17</v>
      </c>
      <c r="B6" s="588"/>
      <c r="C6" s="588"/>
      <c r="D6" s="104">
        <f>SUM(D3:D5)</f>
        <v>10.110000000000001</v>
      </c>
      <c r="E6" s="69"/>
      <c r="F6" s="69"/>
      <c r="G6" s="105">
        <f>SUM(G3:G5)</f>
        <v>10.110000000000001</v>
      </c>
      <c r="H6" s="71">
        <f>SUM(H3:H5)</f>
        <v>4.5954545454545456E-2</v>
      </c>
    </row>
    <row r="7" spans="1:8" ht="24" customHeight="1" thickBot="1">
      <c r="A7" s="1"/>
      <c r="B7" s="1"/>
      <c r="C7" s="41"/>
      <c r="D7" s="1"/>
      <c r="E7" s="1"/>
      <c r="F7" s="1"/>
      <c r="G7" s="1"/>
      <c r="H7" s="1"/>
    </row>
    <row r="8" spans="1:8" ht="24" customHeight="1" thickBot="1">
      <c r="A8" s="589" t="s">
        <v>18</v>
      </c>
      <c r="B8" s="589"/>
      <c r="C8" s="589"/>
      <c r="D8" s="589"/>
      <c r="E8" s="1"/>
      <c r="F8" s="1"/>
      <c r="G8" s="1"/>
      <c r="H8" s="1"/>
    </row>
    <row r="9" spans="1:8" ht="48.75" customHeight="1" thickBot="1">
      <c r="A9" s="73" t="s">
        <v>19</v>
      </c>
      <c r="B9" s="74" t="s">
        <v>20</v>
      </c>
      <c r="C9" s="74" t="s">
        <v>21</v>
      </c>
      <c r="D9" s="75" t="s">
        <v>22</v>
      </c>
      <c r="E9" s="1"/>
      <c r="F9" s="1"/>
      <c r="G9" s="106"/>
      <c r="H9" s="1"/>
    </row>
    <row r="10" spans="1:8" ht="15">
      <c r="A10" s="39" t="s">
        <v>23</v>
      </c>
      <c r="B10" s="76">
        <v>9</v>
      </c>
      <c r="C10" s="41">
        <v>200</v>
      </c>
      <c r="D10" s="42">
        <f>C10/8*B10</f>
        <v>225</v>
      </c>
      <c r="E10" s="1"/>
      <c r="F10" s="1"/>
      <c r="G10" s="1"/>
      <c r="H10" s="1"/>
    </row>
    <row r="11" spans="1:8" ht="15">
      <c r="A11" s="39" t="s">
        <v>24</v>
      </c>
      <c r="B11" s="76">
        <v>9</v>
      </c>
      <c r="C11" s="41">
        <f>C10</f>
        <v>200</v>
      </c>
      <c r="D11" s="42">
        <f>C11/8*B11</f>
        <v>225</v>
      </c>
      <c r="E11" s="1"/>
      <c r="F11" s="1"/>
      <c r="G11" s="1"/>
      <c r="H11" s="1"/>
    </row>
    <row r="12" spans="1:8" ht="15">
      <c r="A12" s="39" t="s">
        <v>25</v>
      </c>
      <c r="B12" s="76">
        <v>9</v>
      </c>
      <c r="C12" s="41">
        <f>C11</f>
        <v>200</v>
      </c>
      <c r="D12" s="42">
        <f>C12/8*B12</f>
        <v>225</v>
      </c>
      <c r="E12" s="1"/>
      <c r="F12" s="1"/>
      <c r="G12" s="1"/>
      <c r="H12" s="1"/>
    </row>
    <row r="13" spans="1:8" ht="15">
      <c r="A13" s="39" t="s">
        <v>26</v>
      </c>
      <c r="B13" s="76">
        <v>9</v>
      </c>
      <c r="C13" s="41">
        <f>C12</f>
        <v>200</v>
      </c>
      <c r="D13" s="42">
        <f>C13/8*B13</f>
        <v>225</v>
      </c>
      <c r="E13" s="1"/>
      <c r="F13" s="1"/>
      <c r="G13" s="1"/>
      <c r="H13" s="1"/>
    </row>
    <row r="14" spans="1:8" ht="15.75" thickBot="1">
      <c r="A14" s="77" t="s">
        <v>27</v>
      </c>
      <c r="B14" s="78">
        <v>8</v>
      </c>
      <c r="C14" s="41">
        <f>C13</f>
        <v>200</v>
      </c>
      <c r="D14" s="80">
        <f>C14/8*B14</f>
        <v>200</v>
      </c>
      <c r="E14" s="1"/>
      <c r="F14" s="1"/>
      <c r="G14" s="1"/>
      <c r="H14" s="1"/>
    </row>
    <row r="15" spans="1:8" ht="15.75" thickBot="1">
      <c r="A15" s="590" t="s">
        <v>28</v>
      </c>
      <c r="B15" s="590"/>
      <c r="C15" s="590"/>
      <c r="D15" s="81">
        <f>AVERAGE(D10:D14)</f>
        <v>220</v>
      </c>
      <c r="E15" s="1"/>
      <c r="F15" s="1"/>
      <c r="G15" s="1"/>
      <c r="H15" s="1"/>
    </row>
    <row r="16" spans="1:8" ht="15">
      <c r="A16" s="1"/>
      <c r="B16" s="1"/>
      <c r="C16" s="41"/>
      <c r="D16" s="1"/>
      <c r="E16" s="1"/>
      <c r="F16" s="1"/>
      <c r="G16" s="1"/>
      <c r="H16" s="1"/>
    </row>
    <row r="17" spans="1:8" ht="15">
      <c r="A17" s="1"/>
      <c r="B17" s="1"/>
      <c r="C17" s="41"/>
      <c r="D17" s="1"/>
      <c r="E17" s="1"/>
      <c r="F17" s="1"/>
      <c r="G17" s="1"/>
      <c r="H17" s="1"/>
    </row>
  </sheetData>
  <mergeCells count="4">
    <mergeCell ref="A1:H1"/>
    <mergeCell ref="A6:C6"/>
    <mergeCell ref="A8:D8"/>
    <mergeCell ref="A15:C15"/>
  </mergeCells>
  <pageMargins left="0.511811023622047" right="0.511811023622047" top="0.7874015748031491" bottom="0.7874015748031491" header="0.31535433070866109" footer="0.31535433070866109"/>
  <pageSetup paperSize="0" fitToWidth="0" fitToHeight="0" orientation="landscape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757B4-BA57-406E-9FE4-3375F04DDE6C}">
  <dimension ref="A1:H18"/>
  <sheetViews>
    <sheetView workbookViewId="0"/>
  </sheetViews>
  <sheetFormatPr defaultRowHeight="15"/>
  <cols>
    <col min="1" max="1" width="26.7109375" customWidth="1"/>
    <col min="2" max="2" width="14.5703125" customWidth="1"/>
    <col min="3" max="3" width="15.28515625" style="82" customWidth="1"/>
    <col min="4" max="4" width="16" customWidth="1"/>
    <col min="5" max="5" width="14.85546875" customWidth="1"/>
    <col min="6" max="6" width="20.140625" customWidth="1"/>
    <col min="7" max="7" width="16.85546875" customWidth="1"/>
    <col min="8" max="8" width="10.28515625" customWidth="1"/>
    <col min="9" max="9" width="9.140625" customWidth="1"/>
  </cols>
  <sheetData>
    <row r="1" spans="1:8" ht="19.5" thickBot="1">
      <c r="A1" s="587" t="s">
        <v>55</v>
      </c>
      <c r="B1" s="587"/>
      <c r="C1" s="587"/>
      <c r="D1" s="587"/>
      <c r="E1" s="587"/>
      <c r="F1" s="587"/>
      <c r="G1" s="587"/>
      <c r="H1" s="587"/>
    </row>
    <row r="2" spans="1:8" ht="84.75" customHeight="1" thickBot="1">
      <c r="A2" s="83" t="s">
        <v>56</v>
      </c>
      <c r="B2" s="84" t="s">
        <v>2</v>
      </c>
      <c r="C2" s="84" t="s">
        <v>3</v>
      </c>
      <c r="D2" s="84" t="s">
        <v>4</v>
      </c>
      <c r="E2" s="84" t="s">
        <v>57</v>
      </c>
      <c r="F2" s="84" t="s">
        <v>6</v>
      </c>
      <c r="G2" s="84" t="s">
        <v>7</v>
      </c>
      <c r="H2" s="85" t="s">
        <v>51</v>
      </c>
    </row>
    <row r="3" spans="1:8">
      <c r="A3" s="86" t="s">
        <v>58</v>
      </c>
      <c r="B3" s="87" t="str">
        <f>IF(C3=1,"Diária",(IF(C3=15,"Quinzenal",(IF(C3=7,"Semanal",(IF(C3=30,"Mensal",(IF(C3=60,"Bimestral","Nenhuma Limpeza")))))))))</f>
        <v>Diária</v>
      </c>
      <c r="C3" s="88">
        <v>1</v>
      </c>
      <c r="D3" s="107">
        <v>69.61</v>
      </c>
      <c r="E3" s="89">
        <f>D18</f>
        <v>855</v>
      </c>
      <c r="F3" s="89">
        <f>E3*C3</f>
        <v>855</v>
      </c>
      <c r="G3" s="107">
        <f>D3/C3</f>
        <v>69.61</v>
      </c>
      <c r="H3" s="101">
        <f>G3/E3</f>
        <v>8.1415204678362579E-2</v>
      </c>
    </row>
    <row r="4" spans="1:8">
      <c r="A4" s="55" t="s">
        <v>59</v>
      </c>
      <c r="B4" s="56" t="str">
        <f>IF(C4=1,"Diária",(IF(C4=15,"Quinzenal",(IF(C4=7,"Semanal",(IF(C4=30,"Mensal",(IF(C4=60,"Bimestral","Nenhuma Limpeza")))))))))</f>
        <v>Semanal</v>
      </c>
      <c r="C4" s="57">
        <v>7</v>
      </c>
      <c r="D4" s="58">
        <v>37</v>
      </c>
      <c r="E4" s="92">
        <f>$E$3</f>
        <v>855</v>
      </c>
      <c r="F4" s="89">
        <f>E4*C4</f>
        <v>5985</v>
      </c>
      <c r="G4" s="58">
        <f>D4/C4</f>
        <v>5.2857142857142856</v>
      </c>
      <c r="H4" s="101">
        <f>G4/E4</f>
        <v>6.182121971595656E-3</v>
      </c>
    </row>
    <row r="5" spans="1:8">
      <c r="A5" s="55" t="s">
        <v>60</v>
      </c>
      <c r="B5" s="56" t="str">
        <f>IF(C5=1,"Diária",(IF(C5=15,"Quinzenal",(IF(C5=7,"Semanal",(IF(C5=30,"Mensal",(IF(C5=60,"Bimestral","Nenhuma Limpeza")))))))))</f>
        <v>Semanal</v>
      </c>
      <c r="C5" s="57">
        <f>C4</f>
        <v>7</v>
      </c>
      <c r="D5" s="58">
        <v>37.71</v>
      </c>
      <c r="E5" s="92">
        <f>$E$3</f>
        <v>855</v>
      </c>
      <c r="F5" s="89">
        <f>E5*C5</f>
        <v>5985</v>
      </c>
      <c r="G5" s="58">
        <f>D5/C5</f>
        <v>5.387142857142857</v>
      </c>
      <c r="H5" s="101">
        <f>G5/E5</f>
        <v>6.3007518796992477E-3</v>
      </c>
    </row>
    <row r="6" spans="1:8" ht="15.75" thickBot="1">
      <c r="A6" s="94" t="s">
        <v>61</v>
      </c>
      <c r="B6" s="65" t="str">
        <f>IF(C6=1,"Diária",(IF(C6=15,"Quinzenal",(IF(C6=7,"Semanal",(IF(C6=30,"Mensal",(IF(C6=60,"Bimestral","Nenhuma Limpeza")))))))))</f>
        <v>Diária</v>
      </c>
      <c r="C6" s="95">
        <f>C3</f>
        <v>1</v>
      </c>
      <c r="D6" s="64">
        <v>5.64</v>
      </c>
      <c r="E6" s="92">
        <f>$E$3</f>
        <v>855</v>
      </c>
      <c r="F6" s="108">
        <f>E6*C6</f>
        <v>855</v>
      </c>
      <c r="G6" s="64">
        <f>D6/C6</f>
        <v>5.64</v>
      </c>
      <c r="H6" s="103">
        <f>G6/E6</f>
        <v>6.5964912280701751E-3</v>
      </c>
    </row>
    <row r="7" spans="1:8" s="29" customFormat="1" ht="16.5" thickBot="1">
      <c r="A7" s="588" t="s">
        <v>17</v>
      </c>
      <c r="B7" s="588"/>
      <c r="C7" s="588"/>
      <c r="D7" s="24">
        <f>SUM(D3:D6)</f>
        <v>149.95999999999998</v>
      </c>
      <c r="E7" s="109"/>
      <c r="F7" s="109"/>
      <c r="G7" s="110">
        <f>SUM(G3:G6)</f>
        <v>85.922857142857154</v>
      </c>
      <c r="H7" s="27">
        <f>SUM(H3:H6)</f>
        <v>0.10049456975772765</v>
      </c>
    </row>
    <row r="8" spans="1:8">
      <c r="A8" s="1"/>
      <c r="B8" s="1"/>
      <c r="C8" s="41"/>
      <c r="D8" s="1"/>
      <c r="E8" s="1"/>
      <c r="F8" s="1"/>
      <c r="G8" s="1"/>
      <c r="H8" s="1"/>
    </row>
    <row r="9" spans="1:8">
      <c r="A9" s="1"/>
      <c r="B9" s="1"/>
      <c r="C9" s="41"/>
      <c r="D9" s="1"/>
      <c r="E9" s="1"/>
      <c r="F9" s="106"/>
      <c r="G9" s="1"/>
      <c r="H9" s="1"/>
    </row>
    <row r="10" spans="1:8" ht="15.75" thickBot="1">
      <c r="A10" s="1"/>
      <c r="B10" s="1"/>
      <c r="C10" s="41"/>
      <c r="D10" s="1"/>
      <c r="E10" s="1"/>
      <c r="F10" s="106"/>
      <c r="G10" s="1"/>
      <c r="H10" s="1"/>
    </row>
    <row r="11" spans="1:8" ht="15.75" thickBot="1">
      <c r="A11" s="589" t="s">
        <v>18</v>
      </c>
      <c r="B11" s="589"/>
      <c r="C11" s="589"/>
      <c r="D11" s="589"/>
      <c r="E11" s="1"/>
      <c r="F11" s="1"/>
      <c r="G11" s="1"/>
      <c r="H11" s="1"/>
    </row>
    <row r="12" spans="1:8" ht="45.75" thickBot="1">
      <c r="A12" s="73" t="s">
        <v>19</v>
      </c>
      <c r="B12" s="74" t="s">
        <v>20</v>
      </c>
      <c r="C12" s="74" t="s">
        <v>21</v>
      </c>
      <c r="D12" s="75" t="s">
        <v>22</v>
      </c>
      <c r="E12" s="1"/>
      <c r="F12" s="1"/>
      <c r="G12" s="1"/>
      <c r="H12" s="1"/>
    </row>
    <row r="13" spans="1:8">
      <c r="A13" s="39" t="s">
        <v>23</v>
      </c>
      <c r="B13" s="40">
        <v>9</v>
      </c>
      <c r="C13" s="41">
        <v>1800</v>
      </c>
      <c r="D13" s="42">
        <f>C13/8*B13</f>
        <v>2025</v>
      </c>
      <c r="E13" s="1"/>
      <c r="F13" s="1"/>
      <c r="G13" s="1"/>
      <c r="H13" s="1"/>
    </row>
    <row r="14" spans="1:8">
      <c r="A14" s="39" t="s">
        <v>24</v>
      </c>
      <c r="B14" s="40">
        <v>2.5</v>
      </c>
      <c r="C14" s="41">
        <f>C13</f>
        <v>1800</v>
      </c>
      <c r="D14" s="42">
        <f>C14/8*B14</f>
        <v>562.5</v>
      </c>
      <c r="E14" s="1"/>
      <c r="F14" s="1"/>
      <c r="G14" s="1"/>
      <c r="H14" s="1"/>
    </row>
    <row r="15" spans="1:8">
      <c r="A15" s="39" t="s">
        <v>25</v>
      </c>
      <c r="B15" s="40">
        <v>2.5</v>
      </c>
      <c r="C15" s="41">
        <f>C14</f>
        <v>1800</v>
      </c>
      <c r="D15" s="42">
        <f>C15/8*B15</f>
        <v>562.5</v>
      </c>
      <c r="E15" s="1"/>
      <c r="F15" s="1"/>
      <c r="G15" s="1"/>
      <c r="H15" s="1"/>
    </row>
    <row r="16" spans="1:8">
      <c r="A16" s="39" t="s">
        <v>26</v>
      </c>
      <c r="B16" s="40">
        <v>2.5</v>
      </c>
      <c r="C16" s="41">
        <f>C15</f>
        <v>1800</v>
      </c>
      <c r="D16" s="42">
        <f>C16/8*B16</f>
        <v>562.5</v>
      </c>
      <c r="E16" s="1"/>
      <c r="F16" s="1"/>
      <c r="G16" s="1"/>
      <c r="H16" s="1"/>
    </row>
    <row r="17" spans="1:4" ht="15.75" thickBot="1">
      <c r="A17" s="77" t="s">
        <v>27</v>
      </c>
      <c r="B17" s="111">
        <v>2.5</v>
      </c>
      <c r="C17" s="41">
        <f>C16</f>
        <v>1800</v>
      </c>
      <c r="D17" s="80">
        <f>C17/8*B17</f>
        <v>562.5</v>
      </c>
    </row>
    <row r="18" spans="1:4" ht="15.75" thickBot="1">
      <c r="A18" s="590" t="s">
        <v>28</v>
      </c>
      <c r="B18" s="590"/>
      <c r="C18" s="590"/>
      <c r="D18" s="81">
        <f>AVERAGE(D13:D17)</f>
        <v>855</v>
      </c>
    </row>
  </sheetData>
  <mergeCells count="4">
    <mergeCell ref="A1:H1"/>
    <mergeCell ref="A7:C7"/>
    <mergeCell ref="A11:D11"/>
    <mergeCell ref="A18:C18"/>
  </mergeCells>
  <pageMargins left="0.511811023622047" right="0.511811023622047" top="0.7874015748031491" bottom="0.7874015748031491" header="0.31535433070866109" footer="0.31535433070866109"/>
  <pageSetup paperSize="0" fitToWidth="0" fitToHeight="0" orientation="landscape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BB5F3-E19A-403B-978B-43DA450CE697}">
  <dimension ref="A1:H13"/>
  <sheetViews>
    <sheetView workbookViewId="0"/>
  </sheetViews>
  <sheetFormatPr defaultRowHeight="15"/>
  <cols>
    <col min="1" max="1" width="18.28515625" customWidth="1"/>
    <col min="2" max="2" width="14.5703125" customWidth="1"/>
    <col min="3" max="3" width="11.7109375" style="82" customWidth="1"/>
    <col min="4" max="4" width="14.85546875" customWidth="1"/>
    <col min="5" max="5" width="16" customWidth="1"/>
    <col min="6" max="6" width="19.7109375" customWidth="1"/>
    <col min="7" max="7" width="23.28515625" customWidth="1"/>
    <col min="8" max="8" width="10.28515625" customWidth="1"/>
    <col min="9" max="9" width="9.140625" customWidth="1"/>
  </cols>
  <sheetData>
    <row r="1" spans="1:8" ht="19.5" thickBot="1">
      <c r="A1" s="587" t="s">
        <v>55</v>
      </c>
      <c r="B1" s="587"/>
      <c r="C1" s="587"/>
      <c r="D1" s="587"/>
      <c r="E1" s="587"/>
      <c r="F1" s="587"/>
      <c r="G1" s="587"/>
      <c r="H1" s="587"/>
    </row>
    <row r="2" spans="1:8" ht="84.75" customHeight="1" thickBot="1">
      <c r="A2" s="83" t="s">
        <v>56</v>
      </c>
      <c r="B2" s="84" t="s">
        <v>2</v>
      </c>
      <c r="C2" s="84" t="s">
        <v>3</v>
      </c>
      <c r="D2" s="84" t="s">
        <v>4</v>
      </c>
      <c r="E2" s="84" t="s">
        <v>62</v>
      </c>
      <c r="F2" s="84" t="s">
        <v>6</v>
      </c>
      <c r="G2" s="84" t="s">
        <v>7</v>
      </c>
      <c r="H2" s="85" t="s">
        <v>51</v>
      </c>
    </row>
    <row r="3" spans="1:8" ht="26.25" customHeight="1" thickBot="1">
      <c r="A3" s="112" t="s">
        <v>63</v>
      </c>
      <c r="B3" s="102" t="str">
        <f>IF(C3=1,"Diária",(IF(C3=15,"Quinzenal",(IF(C3=7,"Semanal",(IF(C3=30,"Mensal",(IF(C3=60,"Bimestral","Nenhuma Limpeza")))))))))</f>
        <v>Diária</v>
      </c>
      <c r="C3" s="113">
        <v>1</v>
      </c>
      <c r="D3" s="114">
        <v>133.69</v>
      </c>
      <c r="E3" s="108">
        <f>D13</f>
        <v>6600</v>
      </c>
      <c r="F3" s="108">
        <f>E3*C3</f>
        <v>6600</v>
      </c>
      <c r="G3" s="114">
        <f>D3/C3</f>
        <v>133.69</v>
      </c>
      <c r="H3" s="103">
        <f>G3/E3</f>
        <v>2.0256060606060607E-2</v>
      </c>
    </row>
    <row r="4" spans="1:8" s="29" customFormat="1" ht="26.25" customHeight="1" thickBot="1">
      <c r="A4" s="588" t="s">
        <v>17</v>
      </c>
      <c r="B4" s="588"/>
      <c r="C4" s="588"/>
      <c r="D4" s="115">
        <f>SUM(D3:D3)</f>
        <v>133.69</v>
      </c>
      <c r="E4" s="116"/>
      <c r="F4" s="116"/>
      <c r="G4" s="117">
        <f>SUM(G3:G3)</f>
        <v>133.69</v>
      </c>
      <c r="H4" s="118">
        <f>SUM(H3:H3)</f>
        <v>2.0256060606060607E-2</v>
      </c>
    </row>
    <row r="5" spans="1:8" ht="15.75" thickBot="1">
      <c r="A5" s="1"/>
      <c r="B5" s="1"/>
      <c r="C5" s="41"/>
      <c r="D5" s="1"/>
      <c r="E5" s="1"/>
      <c r="F5" s="1"/>
      <c r="G5" s="1"/>
      <c r="H5" s="1"/>
    </row>
    <row r="6" spans="1:8" ht="15.75" thickBot="1">
      <c r="A6" s="589" t="s">
        <v>18</v>
      </c>
      <c r="B6" s="589"/>
      <c r="C6" s="589"/>
      <c r="D6" s="589"/>
      <c r="E6" s="1"/>
      <c r="F6" s="1"/>
      <c r="G6" s="1"/>
      <c r="H6" s="1"/>
    </row>
    <row r="7" spans="1:8" ht="60.75" thickBot="1">
      <c r="A7" s="73" t="s">
        <v>19</v>
      </c>
      <c r="B7" s="74" t="s">
        <v>20</v>
      </c>
      <c r="C7" s="74" t="s">
        <v>21</v>
      </c>
      <c r="D7" s="75" t="s">
        <v>22</v>
      </c>
      <c r="E7" s="1"/>
      <c r="F7" s="1"/>
      <c r="G7" s="1"/>
      <c r="H7" s="1"/>
    </row>
    <row r="8" spans="1:8">
      <c r="A8" s="39" t="s">
        <v>23</v>
      </c>
      <c r="B8" s="76">
        <v>9</v>
      </c>
      <c r="C8" s="41">
        <v>6000</v>
      </c>
      <c r="D8" s="42">
        <f>C8/8*B8</f>
        <v>6750</v>
      </c>
      <c r="E8" s="1"/>
      <c r="F8" s="1"/>
      <c r="G8" s="1"/>
      <c r="H8" s="1"/>
    </row>
    <row r="9" spans="1:8">
      <c r="A9" s="39" t="s">
        <v>24</v>
      </c>
      <c r="B9" s="76">
        <v>9</v>
      </c>
      <c r="C9" s="41">
        <f>C8</f>
        <v>6000</v>
      </c>
      <c r="D9" s="42">
        <f>C9/8*B9</f>
        <v>6750</v>
      </c>
      <c r="E9" s="1"/>
      <c r="F9" s="1"/>
      <c r="G9" s="1"/>
      <c r="H9" s="1"/>
    </row>
    <row r="10" spans="1:8">
      <c r="A10" s="39" t="s">
        <v>25</v>
      </c>
      <c r="B10" s="76">
        <v>9</v>
      </c>
      <c r="C10" s="41">
        <f>C9</f>
        <v>6000</v>
      </c>
      <c r="D10" s="42">
        <f>C10/8*B10</f>
        <v>6750</v>
      </c>
      <c r="E10" s="1"/>
      <c r="F10" s="1"/>
      <c r="G10" s="1"/>
      <c r="H10" s="1"/>
    </row>
    <row r="11" spans="1:8">
      <c r="A11" s="39" t="s">
        <v>26</v>
      </c>
      <c r="B11" s="76">
        <v>9</v>
      </c>
      <c r="C11" s="41">
        <f>C10</f>
        <v>6000</v>
      </c>
      <c r="D11" s="42">
        <f>C11/8*B11</f>
        <v>6750</v>
      </c>
      <c r="E11" s="1"/>
      <c r="F11" s="1"/>
      <c r="G11" s="1"/>
      <c r="H11" s="1"/>
    </row>
    <row r="12" spans="1:8" ht="15.75" thickBot="1">
      <c r="A12" s="77" t="s">
        <v>27</v>
      </c>
      <c r="B12" s="78">
        <v>8</v>
      </c>
      <c r="C12" s="41">
        <f>C11</f>
        <v>6000</v>
      </c>
      <c r="D12" s="80">
        <f>C12/8*B12</f>
        <v>6000</v>
      </c>
      <c r="E12" s="1"/>
      <c r="F12" s="1"/>
      <c r="G12" s="1"/>
      <c r="H12" s="1"/>
    </row>
    <row r="13" spans="1:8" ht="15.75" thickBot="1">
      <c r="A13" s="590" t="s">
        <v>28</v>
      </c>
      <c r="B13" s="590"/>
      <c r="C13" s="590"/>
      <c r="D13" s="81">
        <f>AVERAGE(D8:D12)</f>
        <v>6600</v>
      </c>
      <c r="E13" s="1"/>
      <c r="F13" s="1"/>
      <c r="G13" s="1"/>
      <c r="H13" s="1"/>
    </row>
  </sheetData>
  <sheetProtection sheet="1" objects="1" scenarios="1"/>
  <mergeCells count="4">
    <mergeCell ref="A1:H1"/>
    <mergeCell ref="A4:C4"/>
    <mergeCell ref="A6:D6"/>
    <mergeCell ref="A13:C13"/>
  </mergeCells>
  <pageMargins left="0.511811023622047" right="0.511811023622047" top="0.7874015748031491" bottom="0.7874015748031491" header="0.31535433070866109" footer="0.31535433070866109"/>
  <pageSetup paperSize="0" fitToWidth="0" fitToHeight="0" orientation="landscape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89991-2308-41C9-931F-712FDAABF296}">
  <dimension ref="A1:AMJ13"/>
  <sheetViews>
    <sheetView workbookViewId="0"/>
  </sheetViews>
  <sheetFormatPr defaultRowHeight="15"/>
  <cols>
    <col min="1" max="1" width="28" style="1" customWidth="1"/>
    <col min="2" max="2" width="14.5703125" style="1" customWidth="1"/>
    <col min="3" max="3" width="14.140625" style="41" customWidth="1"/>
    <col min="4" max="4" width="15.7109375" style="1" customWidth="1"/>
    <col min="5" max="5" width="15.140625" style="1" customWidth="1"/>
    <col min="6" max="6" width="23.5703125" style="1" customWidth="1"/>
    <col min="7" max="7" width="16" style="1" customWidth="1"/>
    <col min="8" max="8" width="10.28515625" style="1" customWidth="1"/>
    <col min="9" max="1024" width="9.140625" style="1" customWidth="1"/>
    <col min="1025" max="1025" width="9.140625" customWidth="1"/>
  </cols>
  <sheetData>
    <row r="1" spans="1:8" ht="19.5" thickBot="1">
      <c r="A1" s="587" t="s">
        <v>64</v>
      </c>
      <c r="B1" s="587"/>
      <c r="C1" s="587"/>
      <c r="D1" s="587"/>
      <c r="E1" s="587"/>
      <c r="F1" s="587"/>
      <c r="G1" s="587"/>
      <c r="H1" s="587"/>
    </row>
    <row r="2" spans="1:8" ht="105.75" customHeight="1" thickBot="1">
      <c r="A2" s="44" t="s">
        <v>65</v>
      </c>
      <c r="B2" s="45" t="s">
        <v>2</v>
      </c>
      <c r="C2" s="45" t="s">
        <v>3</v>
      </c>
      <c r="D2" s="45" t="s">
        <v>4</v>
      </c>
      <c r="E2" s="45" t="s">
        <v>5</v>
      </c>
      <c r="F2" s="45" t="s">
        <v>6</v>
      </c>
      <c r="G2" s="45" t="s">
        <v>7</v>
      </c>
      <c r="H2" s="47" t="s">
        <v>31</v>
      </c>
    </row>
    <row r="3" spans="1:8" ht="15.75" thickBot="1">
      <c r="A3" s="48" t="s">
        <v>64</v>
      </c>
      <c r="B3" s="49" t="str">
        <f>IF(C3=1,"Diária",(IF(C3=15,"Quinzenal",(IF(C3=7,"Semanal",(IF(C3=30,"Mensal",(IF(C3=60,"Bimestral","Nenhuma Limpeza")))))))))</f>
        <v>Mensal</v>
      </c>
      <c r="C3" s="50">
        <v>30</v>
      </c>
      <c r="D3" s="51">
        <v>487.39</v>
      </c>
      <c r="E3" s="52">
        <f>D13</f>
        <v>142.5</v>
      </c>
      <c r="F3" s="119">
        <f>E3*C3</f>
        <v>4275</v>
      </c>
      <c r="G3" s="51">
        <f>D3/C3</f>
        <v>16.246333333333332</v>
      </c>
      <c r="H3" s="54">
        <f>G3/E3</f>
        <v>0.1140093567251462</v>
      </c>
    </row>
    <row r="4" spans="1:8" s="28" customFormat="1" ht="16.5" thickBot="1">
      <c r="A4" s="588" t="s">
        <v>17</v>
      </c>
      <c r="B4" s="588"/>
      <c r="C4" s="588"/>
      <c r="D4" s="24">
        <f>SUM(D3:D3)</f>
        <v>487.39</v>
      </c>
      <c r="E4" s="25"/>
      <c r="F4" s="110"/>
      <c r="G4" s="120">
        <f>SUM(G3:G3)</f>
        <v>16.246333333333332</v>
      </c>
      <c r="H4" s="27">
        <f>SUM(H3:H3)</f>
        <v>0.1140093567251462</v>
      </c>
    </row>
    <row r="5" spans="1:8" customFormat="1" ht="15.75" thickBot="1">
      <c r="A5" s="1"/>
      <c r="B5" s="1"/>
      <c r="C5" s="41"/>
      <c r="D5" s="1"/>
      <c r="E5" s="1"/>
      <c r="F5" s="1"/>
      <c r="G5" s="1"/>
      <c r="H5" s="1"/>
    </row>
    <row r="6" spans="1:8" customFormat="1" ht="15.75" thickBot="1">
      <c r="A6" s="589" t="s">
        <v>18</v>
      </c>
      <c r="B6" s="589"/>
      <c r="C6" s="589"/>
      <c r="D6" s="589"/>
      <c r="E6" s="1"/>
      <c r="F6" s="1"/>
      <c r="G6" s="1"/>
      <c r="H6" s="1"/>
    </row>
    <row r="7" spans="1:8" customFormat="1" ht="45.75" thickBot="1">
      <c r="A7" s="73" t="s">
        <v>19</v>
      </c>
      <c r="B7" s="74" t="s">
        <v>20</v>
      </c>
      <c r="C7" s="74" t="s">
        <v>21</v>
      </c>
      <c r="D7" s="75" t="s">
        <v>22</v>
      </c>
      <c r="E7" s="1"/>
      <c r="F7" s="1"/>
      <c r="G7" s="1"/>
      <c r="H7" s="1"/>
    </row>
    <row r="8" spans="1:8" customFormat="1">
      <c r="A8" s="39" t="s">
        <v>23</v>
      </c>
      <c r="B8" s="40">
        <v>9</v>
      </c>
      <c r="C8" s="41">
        <v>300</v>
      </c>
      <c r="D8" s="42">
        <f>C8/8*B8</f>
        <v>337.5</v>
      </c>
      <c r="E8" s="1"/>
      <c r="F8" s="106"/>
      <c r="G8" s="1"/>
      <c r="H8" s="1"/>
    </row>
    <row r="9" spans="1:8" customFormat="1">
      <c r="A9" s="39" t="s">
        <v>24</v>
      </c>
      <c r="B9" s="40">
        <v>2.5</v>
      </c>
      <c r="C9" s="41">
        <f>C8</f>
        <v>300</v>
      </c>
      <c r="D9" s="42">
        <f>C9/8*B9</f>
        <v>93.75</v>
      </c>
      <c r="E9" s="1"/>
      <c r="F9" s="1"/>
      <c r="G9" s="1"/>
      <c r="H9" s="1"/>
    </row>
    <row r="10" spans="1:8" customFormat="1">
      <c r="A10" s="39" t="s">
        <v>25</v>
      </c>
      <c r="B10" s="40">
        <v>2.5</v>
      </c>
      <c r="C10" s="41">
        <f>C9</f>
        <v>300</v>
      </c>
      <c r="D10" s="42">
        <f>C10/8*B10</f>
        <v>93.75</v>
      </c>
      <c r="E10" s="1"/>
      <c r="F10" s="1"/>
      <c r="G10" s="1"/>
      <c r="H10" s="1"/>
    </row>
    <row r="11" spans="1:8" customFormat="1">
      <c r="A11" s="39" t="s">
        <v>26</v>
      </c>
      <c r="B11" s="40">
        <v>2.5</v>
      </c>
      <c r="C11" s="41">
        <f>C10</f>
        <v>300</v>
      </c>
      <c r="D11" s="42">
        <f>C11/8*B11</f>
        <v>93.75</v>
      </c>
      <c r="E11" s="1"/>
      <c r="F11" s="1"/>
      <c r="G11" s="1"/>
      <c r="H11" s="1"/>
    </row>
    <row r="12" spans="1:8" customFormat="1" ht="15.75" thickBot="1">
      <c r="A12" s="77" t="s">
        <v>27</v>
      </c>
      <c r="B12" s="111">
        <v>2.5</v>
      </c>
      <c r="C12" s="41">
        <f>C11</f>
        <v>300</v>
      </c>
      <c r="D12" s="80">
        <f>C12/8*B12</f>
        <v>93.75</v>
      </c>
      <c r="E12" s="1"/>
      <c r="F12" s="1"/>
      <c r="G12" s="1"/>
      <c r="H12" s="1"/>
    </row>
    <row r="13" spans="1:8" customFormat="1" ht="15.75" thickBot="1">
      <c r="A13" s="590" t="s">
        <v>28</v>
      </c>
      <c r="B13" s="590"/>
      <c r="C13" s="590"/>
      <c r="D13" s="81">
        <f>AVERAGE(D8:D12)</f>
        <v>142.5</v>
      </c>
      <c r="E13" s="1"/>
      <c r="F13" s="1"/>
      <c r="G13" s="1"/>
      <c r="H13" s="1"/>
    </row>
  </sheetData>
  <mergeCells count="4">
    <mergeCell ref="A1:H1"/>
    <mergeCell ref="A4:C4"/>
    <mergeCell ref="A6:D6"/>
    <mergeCell ref="A13:C13"/>
  </mergeCells>
  <pageMargins left="0.511811023622047" right="0.511811023622047" top="0.7874015748031491" bottom="0.7874015748031491" header="0.31535433070866109" footer="0.31535433070866109"/>
  <pageSetup paperSize="0" scale="76" fitToWidth="0" fitToHeight="0" orientation="landscape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FBF3F-A8A3-4C9E-8545-937BF7F4F29F}">
  <dimension ref="A1:H13"/>
  <sheetViews>
    <sheetView workbookViewId="0"/>
  </sheetViews>
  <sheetFormatPr defaultRowHeight="15"/>
  <cols>
    <col min="1" max="1" width="23.85546875" customWidth="1"/>
    <col min="2" max="2" width="14.5703125" customWidth="1"/>
    <col min="3" max="3" width="13.85546875" style="82" customWidth="1"/>
    <col min="4" max="4" width="14" customWidth="1"/>
    <col min="5" max="5" width="15.42578125" customWidth="1"/>
    <col min="6" max="6" width="19.7109375" customWidth="1"/>
    <col min="7" max="7" width="16.85546875" customWidth="1"/>
    <col min="8" max="8" width="10.28515625" customWidth="1"/>
    <col min="9" max="9" width="9.140625" customWidth="1"/>
  </cols>
  <sheetData>
    <row r="1" spans="1:8" ht="19.5" thickBot="1">
      <c r="A1" s="587" t="s">
        <v>66</v>
      </c>
      <c r="B1" s="587"/>
      <c r="C1" s="587"/>
      <c r="D1" s="587"/>
      <c r="E1" s="587"/>
      <c r="F1" s="587"/>
      <c r="G1" s="587"/>
      <c r="H1" s="587"/>
    </row>
    <row r="2" spans="1:8" s="1" customFormat="1" ht="86.25" customHeight="1" thickBot="1">
      <c r="A2" s="44" t="s">
        <v>65</v>
      </c>
      <c r="B2" s="45" t="s">
        <v>2</v>
      </c>
      <c r="C2" s="45" t="s">
        <v>3</v>
      </c>
      <c r="D2" s="45" t="s">
        <v>4</v>
      </c>
      <c r="E2" s="45" t="s">
        <v>5</v>
      </c>
      <c r="F2" s="45" t="s">
        <v>6</v>
      </c>
      <c r="G2" s="45" t="s">
        <v>7</v>
      </c>
      <c r="H2" s="47" t="s">
        <v>31</v>
      </c>
    </row>
    <row r="3" spans="1:8" ht="15.75" thickBot="1">
      <c r="A3" s="48" t="s">
        <v>67</v>
      </c>
      <c r="B3" s="49" t="str">
        <f>IF(C3=1,"Diária",(IF(C3=15,"Quinzenal",(IF(C3=7,"Semanal",(IF(C3=30,"Mensal",(IF(C3=60,"Bimestral","Nenhuma Limpeza")))))))))</f>
        <v>Diária</v>
      </c>
      <c r="C3" s="50">
        <v>1</v>
      </c>
      <c r="D3" s="121">
        <v>102</v>
      </c>
      <c r="E3" s="122">
        <f>D13</f>
        <v>142.5</v>
      </c>
      <c r="F3" s="123">
        <f>E3*C3</f>
        <v>142.5</v>
      </c>
      <c r="G3" s="121">
        <f>D3/C3</f>
        <v>102</v>
      </c>
      <c r="H3" s="124">
        <f>G3/E3</f>
        <v>0.71578947368421053</v>
      </c>
    </row>
    <row r="4" spans="1:8" s="28" customFormat="1" ht="21.75" customHeight="1" thickBot="1">
      <c r="A4" s="588" t="s">
        <v>17</v>
      </c>
      <c r="B4" s="588"/>
      <c r="C4" s="588"/>
      <c r="D4" s="24">
        <f>SUM(D3:D3)</f>
        <v>102</v>
      </c>
      <c r="E4" s="110"/>
      <c r="F4" s="110"/>
      <c r="G4" s="110">
        <f>SUM(G3:G3)</f>
        <v>102</v>
      </c>
      <c r="H4" s="27">
        <f>SUM(H3:H3)</f>
        <v>0.71578947368421053</v>
      </c>
    </row>
    <row r="5" spans="1:8" ht="15.75" thickBot="1">
      <c r="A5" s="1"/>
      <c r="B5" s="1"/>
      <c r="C5" s="41"/>
      <c r="D5" s="1"/>
      <c r="E5" s="1"/>
      <c r="F5" s="1"/>
      <c r="G5" s="1"/>
      <c r="H5" s="1"/>
    </row>
    <row r="6" spans="1:8" ht="15.75" thickBot="1">
      <c r="A6" s="589" t="s">
        <v>18</v>
      </c>
      <c r="B6" s="589"/>
      <c r="C6" s="589"/>
      <c r="D6" s="589"/>
      <c r="E6" s="1"/>
      <c r="F6" s="1"/>
      <c r="G6" s="1"/>
      <c r="H6" s="1"/>
    </row>
    <row r="7" spans="1:8" ht="45.75" thickBot="1">
      <c r="A7" s="73" t="s">
        <v>19</v>
      </c>
      <c r="B7" s="74" t="s">
        <v>20</v>
      </c>
      <c r="C7" s="74" t="s">
        <v>21</v>
      </c>
      <c r="D7" s="75" t="s">
        <v>22</v>
      </c>
      <c r="E7" s="1"/>
      <c r="F7" s="1"/>
      <c r="G7" s="1"/>
      <c r="H7" s="1"/>
    </row>
    <row r="8" spans="1:8">
      <c r="A8" s="39" t="s">
        <v>23</v>
      </c>
      <c r="B8" s="40">
        <v>9</v>
      </c>
      <c r="C8" s="41">
        <v>300</v>
      </c>
      <c r="D8" s="42">
        <f>C8/8*B8</f>
        <v>337.5</v>
      </c>
      <c r="E8" s="1"/>
      <c r="F8" s="106"/>
      <c r="G8" s="1"/>
      <c r="H8" s="1"/>
    </row>
    <row r="9" spans="1:8">
      <c r="A9" s="39" t="s">
        <v>24</v>
      </c>
      <c r="B9" s="40">
        <v>2.5</v>
      </c>
      <c r="C9" s="41">
        <f>C8</f>
        <v>300</v>
      </c>
      <c r="D9" s="42">
        <f>C9/8*B9</f>
        <v>93.75</v>
      </c>
      <c r="E9" s="1"/>
      <c r="F9" s="1"/>
      <c r="G9" s="1"/>
      <c r="H9" s="1"/>
    </row>
    <row r="10" spans="1:8">
      <c r="A10" s="39" t="s">
        <v>25</v>
      </c>
      <c r="B10" s="40">
        <v>2.5</v>
      </c>
      <c r="C10" s="41">
        <f>C9</f>
        <v>300</v>
      </c>
      <c r="D10" s="42">
        <f>C10/8*B10</f>
        <v>93.75</v>
      </c>
      <c r="E10" s="1"/>
      <c r="F10" s="1"/>
      <c r="G10" s="1"/>
      <c r="H10" s="1"/>
    </row>
    <row r="11" spans="1:8">
      <c r="A11" s="39" t="s">
        <v>26</v>
      </c>
      <c r="B11" s="40">
        <v>2.5</v>
      </c>
      <c r="C11" s="41">
        <f>C10</f>
        <v>300</v>
      </c>
      <c r="D11" s="42">
        <f>C11/8*B11</f>
        <v>93.75</v>
      </c>
      <c r="E11" s="1"/>
      <c r="F11" s="1"/>
      <c r="G11" s="1"/>
      <c r="H11" s="1"/>
    </row>
    <row r="12" spans="1:8" ht="15.75" thickBot="1">
      <c r="A12" s="77" t="s">
        <v>27</v>
      </c>
      <c r="B12" s="111">
        <v>2.5</v>
      </c>
      <c r="C12" s="41">
        <f>C11</f>
        <v>300</v>
      </c>
      <c r="D12" s="80">
        <f>C12/8*B12</f>
        <v>93.75</v>
      </c>
    </row>
    <row r="13" spans="1:8" ht="16.5" thickBot="1">
      <c r="A13" s="590" t="s">
        <v>28</v>
      </c>
      <c r="B13" s="590"/>
      <c r="C13" s="590"/>
      <c r="D13" s="81">
        <f>AVERAGE(D8:D12)</f>
        <v>142.5</v>
      </c>
      <c r="G13" s="28"/>
    </row>
  </sheetData>
  <mergeCells count="4">
    <mergeCell ref="A1:H1"/>
    <mergeCell ref="A4:C4"/>
    <mergeCell ref="A6:D6"/>
    <mergeCell ref="A13:C13"/>
  </mergeCells>
  <pageMargins left="0.511811023622047" right="0.511811023622047" top="0.7874015748031491" bottom="0.7874015748031491" header="0.31535433070866109" footer="0.31535433070866109"/>
  <pageSetup paperSize="0" fitToWidth="0" fitToHeight="0" orientation="landscape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BC221-18BC-41CA-AC2D-A2178D513417}">
  <dimension ref="A1:L157"/>
  <sheetViews>
    <sheetView workbookViewId="0"/>
  </sheetViews>
  <sheetFormatPr defaultRowHeight="15"/>
  <cols>
    <col min="1" max="1" width="9.140625" style="125" customWidth="1"/>
    <col min="2" max="2" width="57.85546875" style="125" customWidth="1"/>
    <col min="3" max="3" width="17.28515625" style="125" customWidth="1"/>
    <col min="4" max="4" width="16" style="125" customWidth="1"/>
    <col min="5" max="6" width="15.85546875" style="125" customWidth="1"/>
    <col min="7" max="7" width="14.7109375" style="125" customWidth="1"/>
    <col min="8" max="8" width="13.5703125" style="125" customWidth="1"/>
    <col min="9" max="9" width="13.28515625" style="125" customWidth="1"/>
    <col min="10" max="10" width="13" style="125" customWidth="1"/>
    <col min="11" max="11" width="9.140625" style="125" customWidth="1"/>
    <col min="12" max="16384" width="9.140625" style="125"/>
  </cols>
  <sheetData>
    <row r="1" spans="1:12" ht="15.75" thickBot="1"/>
    <row r="2" spans="1:12" ht="15.75" thickBot="1">
      <c r="A2" s="606" t="s">
        <v>68</v>
      </c>
      <c r="B2" s="606"/>
      <c r="C2" s="606"/>
      <c r="D2" s="606"/>
      <c r="E2" s="606"/>
      <c r="F2" s="606"/>
      <c r="G2" s="606"/>
    </row>
    <row r="3" spans="1:12" ht="15.75" thickBot="1">
      <c r="A3" s="603" t="s">
        <v>69</v>
      </c>
      <c r="B3" s="603"/>
      <c r="C3" s="603"/>
      <c r="D3" s="603"/>
      <c r="E3" s="603"/>
      <c r="F3" s="603"/>
      <c r="G3" s="603"/>
    </row>
    <row r="4" spans="1:12" ht="15.75" thickBot="1">
      <c r="A4" s="607" t="s">
        <v>70</v>
      </c>
      <c r="B4" s="605" t="s">
        <v>71</v>
      </c>
      <c r="C4" s="605" t="s">
        <v>72</v>
      </c>
      <c r="D4" s="605" t="s">
        <v>73</v>
      </c>
      <c r="E4" s="605" t="s">
        <v>74</v>
      </c>
      <c r="F4" s="605" t="s">
        <v>75</v>
      </c>
      <c r="G4" s="608" t="s">
        <v>76</v>
      </c>
    </row>
    <row r="5" spans="1:12">
      <c r="A5" s="607"/>
      <c r="B5" s="605"/>
      <c r="C5" s="605"/>
      <c r="D5" s="605"/>
      <c r="E5" s="605"/>
      <c r="F5" s="605"/>
      <c r="G5" s="608"/>
    </row>
    <row r="6" spans="1:12" ht="30">
      <c r="A6" s="126">
        <v>1</v>
      </c>
      <c r="B6" s="127" t="s">
        <v>77</v>
      </c>
      <c r="C6" s="128">
        <v>5</v>
      </c>
      <c r="D6" s="129">
        <v>433.02</v>
      </c>
      <c r="E6" s="129">
        <v>341.23</v>
      </c>
      <c r="F6" s="129">
        <v>364.5</v>
      </c>
      <c r="G6" s="130">
        <v>379.58</v>
      </c>
      <c r="H6" s="131" t="s">
        <v>78</v>
      </c>
    </row>
    <row r="7" spans="1:12">
      <c r="A7" s="126">
        <v>2</v>
      </c>
      <c r="B7" s="127" t="s">
        <v>79</v>
      </c>
      <c r="C7" s="128">
        <v>5</v>
      </c>
      <c r="D7" s="129">
        <v>229</v>
      </c>
      <c r="E7" s="129">
        <v>199.23</v>
      </c>
      <c r="F7" s="129">
        <v>134.55000000000001</v>
      </c>
      <c r="G7" s="130">
        <v>187.59</v>
      </c>
    </row>
    <row r="8" spans="1:12" ht="30">
      <c r="A8" s="126">
        <v>3</v>
      </c>
      <c r="B8" s="127" t="s">
        <v>80</v>
      </c>
      <c r="C8" s="128">
        <v>1</v>
      </c>
      <c r="D8" s="129">
        <v>129.9</v>
      </c>
      <c r="E8" s="129">
        <v>106.99</v>
      </c>
      <c r="F8" s="129">
        <v>110.87</v>
      </c>
      <c r="G8" s="130">
        <v>115.92</v>
      </c>
    </row>
    <row r="9" spans="1:12">
      <c r="A9" s="126">
        <v>4</v>
      </c>
      <c r="B9" s="127" t="s">
        <v>81</v>
      </c>
      <c r="C9" s="128">
        <v>3</v>
      </c>
      <c r="D9" s="129">
        <v>263.57</v>
      </c>
      <c r="E9" s="129">
        <v>299.7</v>
      </c>
      <c r="F9" s="129">
        <v>387</v>
      </c>
      <c r="G9" s="130">
        <v>316.76</v>
      </c>
    </row>
    <row r="10" spans="1:12">
      <c r="A10" s="126">
        <v>5</v>
      </c>
      <c r="B10" s="127" t="s">
        <v>82</v>
      </c>
      <c r="C10" s="128">
        <v>4</v>
      </c>
      <c r="D10" s="129">
        <v>52.57</v>
      </c>
      <c r="E10" s="129">
        <v>146.19999999999999</v>
      </c>
      <c r="F10" s="129">
        <v>89.95</v>
      </c>
      <c r="G10" s="130">
        <v>96.24</v>
      </c>
    </row>
    <row r="11" spans="1:12" ht="15.75" thickBot="1">
      <c r="A11" s="132">
        <v>6</v>
      </c>
      <c r="B11" s="133" t="s">
        <v>83</v>
      </c>
      <c r="C11" s="134">
        <v>1</v>
      </c>
      <c r="D11" s="135">
        <v>47.66</v>
      </c>
      <c r="E11" s="135">
        <v>44.5</v>
      </c>
      <c r="F11" s="135">
        <v>38.99</v>
      </c>
      <c r="G11" s="136">
        <v>43.72</v>
      </c>
    </row>
    <row r="12" spans="1:12">
      <c r="A12" s="600" t="s">
        <v>84</v>
      </c>
      <c r="B12" s="600"/>
      <c r="C12" s="600"/>
      <c r="D12" s="600"/>
      <c r="E12" s="600"/>
      <c r="F12" s="600"/>
      <c r="G12" s="138">
        <f>SUM(G6:G11)</f>
        <v>1139.81</v>
      </c>
    </row>
    <row r="13" spans="1:12" customFormat="1">
      <c r="A13" s="601" t="s">
        <v>85</v>
      </c>
      <c r="B13" s="601"/>
      <c r="C13" s="601"/>
      <c r="D13" s="601"/>
      <c r="E13" s="601"/>
      <c r="F13" s="601"/>
      <c r="G13" s="130">
        <f>G12/12</f>
        <v>94.984166666666667</v>
      </c>
      <c r="H13" s="125"/>
      <c r="I13" s="125"/>
      <c r="J13" s="125"/>
      <c r="K13" s="125"/>
      <c r="L13" s="125"/>
    </row>
    <row r="14" spans="1:12" customFormat="1" ht="15.75" thickBot="1">
      <c r="A14" s="602" t="s">
        <v>86</v>
      </c>
      <c r="B14" s="602"/>
      <c r="C14" s="602"/>
      <c r="D14" s="602"/>
      <c r="E14" s="602"/>
      <c r="F14" s="602"/>
      <c r="G14" s="139">
        <f>G13+(G13*1.05%)</f>
        <v>95.981500416666663</v>
      </c>
      <c r="H14" s="125"/>
      <c r="I14" s="125"/>
      <c r="J14" s="125"/>
      <c r="K14" s="125"/>
      <c r="L14" s="125"/>
    </row>
    <row r="15" spans="1:12" ht="15.75" thickBot="1"/>
    <row r="16" spans="1:12" customFormat="1" ht="15.75" thickBot="1">
      <c r="A16" s="603" t="s">
        <v>87</v>
      </c>
      <c r="B16" s="603"/>
      <c r="C16" s="603"/>
      <c r="D16" s="603"/>
      <c r="E16" s="603"/>
      <c r="F16" s="603"/>
      <c r="G16" s="603"/>
      <c r="H16" s="603"/>
      <c r="I16" s="125"/>
      <c r="J16" s="125"/>
      <c r="K16" s="125"/>
      <c r="L16" s="125"/>
    </row>
    <row r="17" spans="1:12" customFormat="1" ht="15.75" thickBot="1">
      <c r="A17" s="604" t="s">
        <v>70</v>
      </c>
      <c r="B17" s="605" t="s">
        <v>88</v>
      </c>
      <c r="C17" s="605" t="s">
        <v>89</v>
      </c>
      <c r="D17" s="605" t="s">
        <v>72</v>
      </c>
      <c r="E17" s="598" t="s">
        <v>73</v>
      </c>
      <c r="F17" s="598" t="s">
        <v>74</v>
      </c>
      <c r="G17" s="598" t="s">
        <v>75</v>
      </c>
      <c r="H17" s="599" t="s">
        <v>76</v>
      </c>
      <c r="I17" s="140"/>
      <c r="J17" s="125"/>
      <c r="K17" s="125"/>
      <c r="L17" s="125"/>
    </row>
    <row r="18" spans="1:12" customFormat="1">
      <c r="A18" s="604"/>
      <c r="B18" s="605"/>
      <c r="C18" s="605"/>
      <c r="D18" s="605"/>
      <c r="E18" s="598"/>
      <c r="F18" s="598"/>
      <c r="G18" s="598"/>
      <c r="H18" s="599"/>
      <c r="I18" s="140"/>
      <c r="J18" s="125"/>
      <c r="K18" s="125"/>
      <c r="L18" s="125"/>
    </row>
    <row r="19" spans="1:12" customFormat="1" ht="30">
      <c r="A19" s="141">
        <v>1</v>
      </c>
      <c r="B19" s="127" t="s">
        <v>90</v>
      </c>
      <c r="C19" s="127" t="s">
        <v>91</v>
      </c>
      <c r="D19" s="128">
        <v>2</v>
      </c>
      <c r="E19" s="129">
        <v>29.18</v>
      </c>
      <c r="F19" s="129">
        <v>33.96</v>
      </c>
      <c r="G19" s="129">
        <v>44.86</v>
      </c>
      <c r="H19" s="130">
        <v>36</v>
      </c>
      <c r="I19" s="125"/>
      <c r="J19" s="125"/>
      <c r="K19" s="125"/>
      <c r="L19" s="125"/>
    </row>
    <row r="20" spans="1:12" customFormat="1" ht="30">
      <c r="A20" s="141">
        <v>2</v>
      </c>
      <c r="B20" s="127" t="s">
        <v>92</v>
      </c>
      <c r="C20" s="127" t="s">
        <v>91</v>
      </c>
      <c r="D20" s="128">
        <v>2</v>
      </c>
      <c r="E20" s="129">
        <v>30.99</v>
      </c>
      <c r="F20" s="129">
        <v>54.51</v>
      </c>
      <c r="G20" s="129">
        <v>43.77</v>
      </c>
      <c r="H20" s="130">
        <v>43.09</v>
      </c>
      <c r="I20" s="125"/>
      <c r="J20" s="125"/>
      <c r="K20" s="125"/>
      <c r="L20" s="125"/>
    </row>
    <row r="21" spans="1:12" customFormat="1" ht="30">
      <c r="A21" s="141">
        <v>3</v>
      </c>
      <c r="B21" s="127" t="s">
        <v>93</v>
      </c>
      <c r="C21" s="127" t="s">
        <v>94</v>
      </c>
      <c r="D21" s="128">
        <v>4</v>
      </c>
      <c r="E21" s="129">
        <v>30.99</v>
      </c>
      <c r="F21" s="129">
        <v>79.08</v>
      </c>
      <c r="G21" s="129">
        <v>40.200000000000003</v>
      </c>
      <c r="H21" s="130">
        <v>50.09</v>
      </c>
      <c r="I21" s="125"/>
      <c r="J21" s="125"/>
      <c r="K21" s="125"/>
      <c r="L21" s="125"/>
    </row>
    <row r="22" spans="1:12" customFormat="1">
      <c r="A22" s="141">
        <v>4</v>
      </c>
      <c r="B22" s="127" t="s">
        <v>95</v>
      </c>
      <c r="C22" s="127" t="s">
        <v>94</v>
      </c>
      <c r="D22" s="128">
        <v>8</v>
      </c>
      <c r="E22" s="129">
        <v>125.71</v>
      </c>
      <c r="F22" s="129">
        <v>159.87</v>
      </c>
      <c r="G22" s="129">
        <v>125.05</v>
      </c>
      <c r="H22" s="130">
        <v>136.88</v>
      </c>
      <c r="I22" s="125"/>
      <c r="J22" s="125"/>
      <c r="K22" s="125"/>
      <c r="L22" s="125"/>
    </row>
    <row r="23" spans="1:12" customFormat="1" ht="30">
      <c r="A23" s="141">
        <v>5</v>
      </c>
      <c r="B23" s="127" t="s">
        <v>96</v>
      </c>
      <c r="C23" s="127" t="s">
        <v>91</v>
      </c>
      <c r="D23" s="128">
        <v>8</v>
      </c>
      <c r="E23" s="129">
        <v>383.93</v>
      </c>
      <c r="F23" s="129">
        <v>339.87</v>
      </c>
      <c r="G23" s="129">
        <v>342.98</v>
      </c>
      <c r="H23" s="130">
        <v>355.59</v>
      </c>
      <c r="I23" s="125"/>
      <c r="J23" s="125"/>
      <c r="K23" s="125"/>
      <c r="L23" s="125"/>
    </row>
    <row r="24" spans="1:12" customFormat="1" ht="30">
      <c r="A24" s="141">
        <v>6</v>
      </c>
      <c r="B24" s="127" t="s">
        <v>97</v>
      </c>
      <c r="C24" s="127" t="s">
        <v>94</v>
      </c>
      <c r="D24" s="128">
        <v>4</v>
      </c>
      <c r="E24" s="129">
        <v>1059.56</v>
      </c>
      <c r="F24" s="129">
        <v>935.64</v>
      </c>
      <c r="G24" s="129">
        <v>1034.6300000000001</v>
      </c>
      <c r="H24" s="130">
        <v>1009.94</v>
      </c>
      <c r="I24" s="125"/>
      <c r="J24" s="125"/>
      <c r="K24" s="125"/>
      <c r="L24" s="125"/>
    </row>
    <row r="25" spans="1:12" customFormat="1" ht="30">
      <c r="A25" s="141">
        <v>7</v>
      </c>
      <c r="B25" s="127" t="s">
        <v>98</v>
      </c>
      <c r="C25" s="127" t="s">
        <v>94</v>
      </c>
      <c r="D25" s="128">
        <v>4</v>
      </c>
      <c r="E25" s="129">
        <v>676.33</v>
      </c>
      <c r="F25" s="129">
        <v>681.98</v>
      </c>
      <c r="G25" s="129">
        <v>613.23</v>
      </c>
      <c r="H25" s="130">
        <v>657.18</v>
      </c>
      <c r="I25" s="125"/>
      <c r="J25" s="125"/>
      <c r="K25" s="125"/>
      <c r="L25" s="125"/>
    </row>
    <row r="26" spans="1:12" customFormat="1" ht="45">
      <c r="A26" s="141">
        <v>8</v>
      </c>
      <c r="B26" s="127" t="s">
        <v>99</v>
      </c>
      <c r="C26" s="127" t="s">
        <v>91</v>
      </c>
      <c r="D26" s="128">
        <v>8</v>
      </c>
      <c r="E26" s="129">
        <v>201.53</v>
      </c>
      <c r="F26" s="129">
        <v>123.02</v>
      </c>
      <c r="G26" s="129">
        <v>174.69</v>
      </c>
      <c r="H26" s="130">
        <v>166.41</v>
      </c>
      <c r="I26" s="125"/>
      <c r="J26" s="125"/>
      <c r="K26" s="125"/>
      <c r="L26" s="125"/>
    </row>
    <row r="27" spans="1:12" customFormat="1" ht="30.75" thickBot="1">
      <c r="A27" s="142">
        <v>9</v>
      </c>
      <c r="B27" s="133" t="s">
        <v>100</v>
      </c>
      <c r="C27" s="133" t="s">
        <v>91</v>
      </c>
      <c r="D27" s="134">
        <v>4</v>
      </c>
      <c r="E27" s="135">
        <v>221.63</v>
      </c>
      <c r="F27" s="135">
        <v>309.35000000000002</v>
      </c>
      <c r="G27" s="135">
        <v>142.93</v>
      </c>
      <c r="H27" s="136">
        <v>224.64</v>
      </c>
      <c r="I27" s="125"/>
      <c r="J27" s="125"/>
      <c r="K27" s="125"/>
      <c r="L27" s="125"/>
    </row>
    <row r="28" spans="1:12" customFormat="1">
      <c r="A28" s="597" t="s">
        <v>84</v>
      </c>
      <c r="B28" s="597"/>
      <c r="C28" s="597"/>
      <c r="D28" s="597"/>
      <c r="E28" s="597"/>
      <c r="F28" s="597"/>
      <c r="G28" s="597"/>
      <c r="H28" s="138">
        <f>SUM(H19:H27)</f>
        <v>2679.8199999999997</v>
      </c>
      <c r="I28" s="125"/>
      <c r="J28" s="125"/>
      <c r="K28" s="125"/>
      <c r="L28" s="125"/>
    </row>
    <row r="29" spans="1:12" customFormat="1">
      <c r="A29" s="594" t="s">
        <v>101</v>
      </c>
      <c r="B29" s="594"/>
      <c r="C29" s="594"/>
      <c r="D29" s="594"/>
      <c r="E29" s="594"/>
      <c r="F29" s="594"/>
      <c r="G29" s="594"/>
      <c r="H29" s="130">
        <f>H28/12</f>
        <v>223.3183333333333</v>
      </c>
      <c r="I29" s="125"/>
      <c r="J29" s="125"/>
      <c r="K29" s="125"/>
      <c r="L29" s="125"/>
    </row>
    <row r="30" spans="1:12" customFormat="1" ht="15.75" thickBot="1">
      <c r="A30" s="593" t="s">
        <v>86</v>
      </c>
      <c r="B30" s="593"/>
      <c r="C30" s="593"/>
      <c r="D30" s="593"/>
      <c r="E30" s="593"/>
      <c r="F30" s="593"/>
      <c r="G30" s="593"/>
      <c r="H30" s="143">
        <f>H29+(H29*1.05%)</f>
        <v>225.6631758333333</v>
      </c>
      <c r="I30" s="125"/>
      <c r="J30" s="125"/>
      <c r="K30" s="125"/>
      <c r="L30" s="125"/>
    </row>
    <row r="31" spans="1:12" customFormat="1" ht="15.75">
      <c r="A31" s="144"/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</row>
    <row r="32" spans="1:12" ht="15.75" thickBot="1"/>
    <row r="33" spans="1:12" customFormat="1" ht="16.5" thickBot="1">
      <c r="A33" s="596" t="s">
        <v>102</v>
      </c>
      <c r="B33" s="596"/>
      <c r="C33" s="596"/>
      <c r="D33" s="596"/>
      <c r="E33" s="596"/>
      <c r="F33" s="596"/>
      <c r="G33" s="596"/>
      <c r="H33" s="596"/>
      <c r="I33" s="596"/>
      <c r="J33" s="596"/>
      <c r="K33" s="125"/>
      <c r="L33" s="125"/>
    </row>
    <row r="34" spans="1:12" customFormat="1" ht="45">
      <c r="A34" s="137" t="s">
        <v>70</v>
      </c>
      <c r="B34" s="145" t="s">
        <v>103</v>
      </c>
      <c r="C34" s="145" t="s">
        <v>89</v>
      </c>
      <c r="D34" s="145" t="s">
        <v>104</v>
      </c>
      <c r="E34" s="145" t="s">
        <v>105</v>
      </c>
      <c r="F34" s="145" t="s">
        <v>106</v>
      </c>
      <c r="G34" s="145" t="s">
        <v>107</v>
      </c>
      <c r="H34" s="145" t="s">
        <v>108</v>
      </c>
      <c r="I34" s="145" t="s">
        <v>109</v>
      </c>
      <c r="J34" s="146" t="s">
        <v>110</v>
      </c>
      <c r="K34" s="125"/>
      <c r="L34" s="125"/>
    </row>
    <row r="35" spans="1:12" customFormat="1" ht="60">
      <c r="A35" s="147">
        <v>1</v>
      </c>
      <c r="B35" s="127" t="s">
        <v>111</v>
      </c>
      <c r="C35" s="128" t="s">
        <v>94</v>
      </c>
      <c r="D35" s="128">
        <v>1</v>
      </c>
      <c r="E35" s="148">
        <v>190</v>
      </c>
      <c r="F35" s="148">
        <v>190</v>
      </c>
      <c r="G35" s="148">
        <v>15.83</v>
      </c>
      <c r="H35" s="149">
        <v>5</v>
      </c>
      <c r="I35" s="150">
        <v>0.2</v>
      </c>
      <c r="J35" s="130">
        <f t="shared" ref="J35:J40" si="0">((F35/H35)*I35)/12</f>
        <v>0.63333333333333341</v>
      </c>
      <c r="K35" s="125"/>
      <c r="L35" s="125"/>
    </row>
    <row r="36" spans="1:12" customFormat="1" ht="75">
      <c r="A36" s="147">
        <v>2</v>
      </c>
      <c r="B36" s="127" t="s">
        <v>112</v>
      </c>
      <c r="C36" s="128" t="s">
        <v>94</v>
      </c>
      <c r="D36" s="128">
        <v>1</v>
      </c>
      <c r="E36" s="148">
        <v>455</v>
      </c>
      <c r="F36" s="148">
        <v>455</v>
      </c>
      <c r="G36" s="148">
        <v>37.92</v>
      </c>
      <c r="H36" s="149">
        <v>5</v>
      </c>
      <c r="I36" s="150">
        <v>0.2</v>
      </c>
      <c r="J36" s="130">
        <f t="shared" si="0"/>
        <v>1.5166666666666666</v>
      </c>
      <c r="K36" s="125"/>
      <c r="L36" s="125"/>
    </row>
    <row r="37" spans="1:12" customFormat="1" ht="60">
      <c r="A37" s="147">
        <v>3</v>
      </c>
      <c r="B37" s="127" t="s">
        <v>113</v>
      </c>
      <c r="C37" s="128" t="s">
        <v>94</v>
      </c>
      <c r="D37" s="128">
        <v>2</v>
      </c>
      <c r="E37" s="148">
        <v>2449.8000000000002</v>
      </c>
      <c r="F37" s="148">
        <v>4899.6000000000004</v>
      </c>
      <c r="G37" s="148">
        <v>408.3</v>
      </c>
      <c r="H37" s="149">
        <v>10</v>
      </c>
      <c r="I37" s="150">
        <v>0.1</v>
      </c>
      <c r="J37" s="130">
        <f t="shared" si="0"/>
        <v>4.0830000000000011</v>
      </c>
      <c r="K37" s="125"/>
      <c r="L37" s="125"/>
    </row>
    <row r="38" spans="1:12" customFormat="1" ht="60">
      <c r="A38" s="147">
        <v>4</v>
      </c>
      <c r="B38" s="127" t="s">
        <v>114</v>
      </c>
      <c r="C38" s="128" t="s">
        <v>115</v>
      </c>
      <c r="D38" s="128">
        <v>1</v>
      </c>
      <c r="E38" s="148">
        <v>699</v>
      </c>
      <c r="F38" s="148">
        <v>699</v>
      </c>
      <c r="G38" s="148">
        <v>58.25</v>
      </c>
      <c r="H38" s="149">
        <v>10</v>
      </c>
      <c r="I38" s="150">
        <v>0.1</v>
      </c>
      <c r="J38" s="130">
        <f t="shared" si="0"/>
        <v>0.58250000000000013</v>
      </c>
      <c r="K38" s="125"/>
      <c r="L38" s="125"/>
    </row>
    <row r="39" spans="1:12" customFormat="1" ht="60">
      <c r="A39" s="147">
        <v>5</v>
      </c>
      <c r="B39" s="127" t="s">
        <v>116</v>
      </c>
      <c r="C39" s="128" t="s">
        <v>94</v>
      </c>
      <c r="D39" s="128">
        <v>0</v>
      </c>
      <c r="E39" s="148">
        <v>3348.95</v>
      </c>
      <c r="F39" s="148">
        <v>0</v>
      </c>
      <c r="G39" s="148">
        <v>0</v>
      </c>
      <c r="H39" s="149">
        <v>10</v>
      </c>
      <c r="I39" s="150">
        <v>0.1</v>
      </c>
      <c r="J39" s="130">
        <f t="shared" si="0"/>
        <v>0</v>
      </c>
      <c r="K39" s="125"/>
      <c r="L39" s="125"/>
    </row>
    <row r="40" spans="1:12" customFormat="1" ht="30.75" thickBot="1">
      <c r="A40" s="151">
        <v>6</v>
      </c>
      <c r="B40" s="133" t="s">
        <v>117</v>
      </c>
      <c r="C40" s="134" t="s">
        <v>94</v>
      </c>
      <c r="D40" s="134">
        <v>1</v>
      </c>
      <c r="E40" s="152">
        <v>317.32</v>
      </c>
      <c r="F40" s="152">
        <v>317.32</v>
      </c>
      <c r="G40" s="152">
        <v>26.44</v>
      </c>
      <c r="H40" s="153">
        <v>10</v>
      </c>
      <c r="I40" s="154">
        <v>0.1</v>
      </c>
      <c r="J40" s="136">
        <f t="shared" si="0"/>
        <v>0.26443333333333335</v>
      </c>
      <c r="K40" s="125"/>
      <c r="L40" s="125"/>
    </row>
    <row r="41" spans="1:12" customFormat="1">
      <c r="A41" s="597" t="s">
        <v>85</v>
      </c>
      <c r="B41" s="597"/>
      <c r="C41" s="597"/>
      <c r="D41" s="597"/>
      <c r="E41" s="597"/>
      <c r="F41" s="597"/>
      <c r="G41" s="597"/>
      <c r="H41" s="597"/>
      <c r="I41" s="597"/>
      <c r="J41" s="138">
        <f>SUM(J35:J40)</f>
        <v>7.0799333333333347</v>
      </c>
      <c r="K41" s="125"/>
      <c r="L41" s="125"/>
    </row>
    <row r="42" spans="1:12" customFormat="1">
      <c r="A42" s="594" t="s">
        <v>118</v>
      </c>
      <c r="B42" s="594"/>
      <c r="C42" s="594"/>
      <c r="D42" s="594"/>
      <c r="E42" s="594"/>
      <c r="F42" s="594"/>
      <c r="G42" s="594"/>
      <c r="H42" s="594"/>
      <c r="I42" s="594"/>
      <c r="J42" s="130" t="e">
        <f>J41/#REF!</f>
        <v>#REF!</v>
      </c>
      <c r="K42" s="125"/>
      <c r="L42" s="125"/>
    </row>
    <row r="43" spans="1:12" customFormat="1" ht="15.75" thickBot="1">
      <c r="A43" s="593" t="s">
        <v>119</v>
      </c>
      <c r="B43" s="593"/>
      <c r="C43" s="593"/>
      <c r="D43" s="593"/>
      <c r="E43" s="593"/>
      <c r="F43" s="593"/>
      <c r="G43" s="593"/>
      <c r="H43" s="593"/>
      <c r="I43" s="593"/>
      <c r="J43" s="139" t="e">
        <f>J42+(J42*1.05%)</f>
        <v>#REF!</v>
      </c>
      <c r="K43" s="125"/>
      <c r="L43" s="125"/>
    </row>
    <row r="44" spans="1:12" customFormat="1" ht="15.75" thickBot="1">
      <c r="A44" s="595" t="s">
        <v>120</v>
      </c>
      <c r="B44" s="595"/>
      <c r="C44" s="595"/>
      <c r="D44" s="595"/>
      <c r="E44" s="595"/>
      <c r="F44" s="595"/>
      <c r="G44" s="595"/>
      <c r="H44" s="595"/>
      <c r="I44" s="595"/>
      <c r="J44" s="595"/>
      <c r="K44" s="125"/>
      <c r="L44" s="155"/>
    </row>
    <row r="46" spans="1:12" ht="15.75" thickBot="1"/>
    <row r="47" spans="1:12" customFormat="1" ht="16.5" thickBot="1">
      <c r="A47" s="596" t="s">
        <v>121</v>
      </c>
      <c r="B47" s="596"/>
      <c r="C47" s="596"/>
      <c r="D47" s="596"/>
      <c r="E47" s="596"/>
      <c r="F47" s="596"/>
      <c r="G47" s="596"/>
      <c r="H47" s="596"/>
      <c r="I47" s="596"/>
      <c r="J47" s="596"/>
      <c r="K47" s="125"/>
      <c r="L47" s="125"/>
    </row>
    <row r="48" spans="1:12" customFormat="1" ht="45.75" thickBot="1">
      <c r="A48" s="156" t="s">
        <v>70</v>
      </c>
      <c r="B48" s="157" t="s">
        <v>103</v>
      </c>
      <c r="C48" s="157" t="s">
        <v>89</v>
      </c>
      <c r="D48" s="157" t="s">
        <v>104</v>
      </c>
      <c r="E48" s="157" t="s">
        <v>122</v>
      </c>
      <c r="F48" s="157" t="s">
        <v>106</v>
      </c>
      <c r="G48" s="157" t="s">
        <v>107</v>
      </c>
      <c r="H48" s="157" t="s">
        <v>123</v>
      </c>
      <c r="I48" s="157" t="s">
        <v>124</v>
      </c>
      <c r="J48" s="158" t="s">
        <v>110</v>
      </c>
      <c r="K48" s="125"/>
      <c r="L48" s="125"/>
    </row>
    <row r="49" spans="1:12" customFormat="1">
      <c r="A49" s="159">
        <v>1</v>
      </c>
      <c r="B49" s="160" t="s">
        <v>125</v>
      </c>
      <c r="C49" s="161" t="s">
        <v>94</v>
      </c>
      <c r="D49" s="161">
        <v>3</v>
      </c>
      <c r="E49" s="162">
        <v>22.72</v>
      </c>
      <c r="F49" s="162">
        <v>68.16</v>
      </c>
      <c r="G49" s="162">
        <v>5.68</v>
      </c>
      <c r="H49" s="163" t="s">
        <v>126</v>
      </c>
      <c r="I49" s="163" t="s">
        <v>126</v>
      </c>
      <c r="J49" s="164">
        <v>5.68</v>
      </c>
      <c r="K49" s="125"/>
      <c r="L49" s="125"/>
    </row>
    <row r="50" spans="1:12" customFormat="1">
      <c r="A50" s="147">
        <v>2</v>
      </c>
      <c r="B50" s="165" t="s">
        <v>127</v>
      </c>
      <c r="C50" s="128" t="s">
        <v>94</v>
      </c>
      <c r="D50" s="128">
        <v>1</v>
      </c>
      <c r="E50" s="148">
        <v>17.23</v>
      </c>
      <c r="F50" s="148">
        <v>17.23</v>
      </c>
      <c r="G50" s="148">
        <v>1.44</v>
      </c>
      <c r="H50" s="149" t="s">
        <v>126</v>
      </c>
      <c r="I50" s="149" t="s">
        <v>126</v>
      </c>
      <c r="J50" s="166">
        <v>1.44</v>
      </c>
      <c r="K50" s="125"/>
      <c r="L50" s="125"/>
    </row>
    <row r="51" spans="1:12" customFormat="1" ht="30">
      <c r="A51" s="147">
        <v>3</v>
      </c>
      <c r="B51" s="165" t="s">
        <v>128</v>
      </c>
      <c r="C51" s="128" t="s">
        <v>94</v>
      </c>
      <c r="D51" s="128">
        <v>1</v>
      </c>
      <c r="E51" s="148">
        <v>20.76</v>
      </c>
      <c r="F51" s="148">
        <v>20.76</v>
      </c>
      <c r="G51" s="148">
        <v>1.73</v>
      </c>
      <c r="H51" s="149" t="s">
        <v>126</v>
      </c>
      <c r="I51" s="149" t="s">
        <v>126</v>
      </c>
      <c r="J51" s="166">
        <v>1.73</v>
      </c>
      <c r="K51" s="125"/>
      <c r="L51" s="125"/>
    </row>
    <row r="52" spans="1:12" customFormat="1" ht="30">
      <c r="A52" s="147">
        <v>4</v>
      </c>
      <c r="B52" s="165" t="s">
        <v>129</v>
      </c>
      <c r="C52" s="128" t="s">
        <v>94</v>
      </c>
      <c r="D52" s="128">
        <v>2</v>
      </c>
      <c r="E52" s="148">
        <v>54.77</v>
      </c>
      <c r="F52" s="148">
        <v>109.54</v>
      </c>
      <c r="G52" s="148">
        <v>9.1300000000000008</v>
      </c>
      <c r="H52" s="149" t="s">
        <v>126</v>
      </c>
      <c r="I52" s="149" t="s">
        <v>126</v>
      </c>
      <c r="J52" s="166">
        <v>9.1300000000000008</v>
      </c>
      <c r="K52" s="125"/>
      <c r="L52" s="125"/>
    </row>
    <row r="53" spans="1:12" customFormat="1" ht="30">
      <c r="A53" s="147">
        <v>5</v>
      </c>
      <c r="B53" s="165" t="s">
        <v>130</v>
      </c>
      <c r="C53" s="128" t="s">
        <v>94</v>
      </c>
      <c r="D53" s="128">
        <v>10</v>
      </c>
      <c r="E53" s="148">
        <v>14.63</v>
      </c>
      <c r="F53" s="148">
        <v>146.28</v>
      </c>
      <c r="G53" s="148">
        <v>12.19</v>
      </c>
      <c r="H53" s="149" t="s">
        <v>126</v>
      </c>
      <c r="I53" s="149" t="s">
        <v>126</v>
      </c>
      <c r="J53" s="166">
        <v>12.19</v>
      </c>
      <c r="K53" s="125"/>
      <c r="L53" s="125"/>
    </row>
    <row r="54" spans="1:12" customFormat="1" ht="30">
      <c r="A54" s="147">
        <v>6</v>
      </c>
      <c r="B54" s="165" t="s">
        <v>131</v>
      </c>
      <c r="C54" s="128" t="s">
        <v>115</v>
      </c>
      <c r="D54" s="128">
        <v>3</v>
      </c>
      <c r="E54" s="148">
        <v>19.75</v>
      </c>
      <c r="F54" s="148">
        <v>59.25</v>
      </c>
      <c r="G54" s="148">
        <v>4.9400000000000004</v>
      </c>
      <c r="H54" s="149" t="s">
        <v>126</v>
      </c>
      <c r="I54" s="149" t="s">
        <v>126</v>
      </c>
      <c r="J54" s="166">
        <v>4.9400000000000004</v>
      </c>
      <c r="K54" s="125"/>
      <c r="L54" s="125"/>
    </row>
    <row r="55" spans="1:12" customFormat="1" ht="60">
      <c r="A55" s="147">
        <v>7</v>
      </c>
      <c r="B55" s="165" t="s">
        <v>132</v>
      </c>
      <c r="C55" s="128" t="s">
        <v>133</v>
      </c>
      <c r="D55" s="128">
        <v>1</v>
      </c>
      <c r="E55" s="148">
        <v>675.98</v>
      </c>
      <c r="F55" s="148">
        <v>675.98</v>
      </c>
      <c r="G55" s="148">
        <v>56.33</v>
      </c>
      <c r="H55" s="149" t="s">
        <v>126</v>
      </c>
      <c r="I55" s="149" t="s">
        <v>126</v>
      </c>
      <c r="J55" s="166">
        <v>56.33</v>
      </c>
      <c r="K55" s="125"/>
      <c r="L55" s="125"/>
    </row>
    <row r="56" spans="1:12" customFormat="1">
      <c r="A56" s="147">
        <v>8</v>
      </c>
      <c r="B56" s="165" t="s">
        <v>134</v>
      </c>
      <c r="C56" s="128" t="s">
        <v>94</v>
      </c>
      <c r="D56" s="128">
        <v>1</v>
      </c>
      <c r="E56" s="148">
        <v>7.81</v>
      </c>
      <c r="F56" s="148">
        <v>7.81</v>
      </c>
      <c r="G56" s="148">
        <v>0.65</v>
      </c>
      <c r="H56" s="149" t="s">
        <v>126</v>
      </c>
      <c r="I56" s="149" t="s">
        <v>126</v>
      </c>
      <c r="J56" s="166">
        <v>0.65</v>
      </c>
      <c r="K56" s="125"/>
      <c r="L56" s="125"/>
    </row>
    <row r="57" spans="1:12" customFormat="1">
      <c r="A57" s="147">
        <v>9</v>
      </c>
      <c r="B57" s="165" t="s">
        <v>135</v>
      </c>
      <c r="C57" s="128" t="s">
        <v>94</v>
      </c>
      <c r="D57" s="128">
        <v>4</v>
      </c>
      <c r="E57" s="148">
        <v>8.99</v>
      </c>
      <c r="F57" s="148">
        <v>35.96</v>
      </c>
      <c r="G57" s="148">
        <v>3</v>
      </c>
      <c r="H57" s="149" t="s">
        <v>126</v>
      </c>
      <c r="I57" s="149" t="s">
        <v>126</v>
      </c>
      <c r="J57" s="166">
        <v>3</v>
      </c>
      <c r="K57" s="125"/>
      <c r="L57" s="125"/>
    </row>
    <row r="58" spans="1:12" customFormat="1" ht="30">
      <c r="A58" s="147">
        <v>10</v>
      </c>
      <c r="B58" s="165" t="s">
        <v>136</v>
      </c>
      <c r="C58" s="128" t="s">
        <v>115</v>
      </c>
      <c r="D58" s="128">
        <v>2</v>
      </c>
      <c r="E58" s="148">
        <v>236.1</v>
      </c>
      <c r="F58" s="148">
        <v>472.2</v>
      </c>
      <c r="G58" s="148">
        <v>39.35</v>
      </c>
      <c r="H58" s="149" t="s">
        <v>126</v>
      </c>
      <c r="I58" s="149" t="s">
        <v>126</v>
      </c>
      <c r="J58" s="166">
        <v>39.35</v>
      </c>
      <c r="K58" s="125"/>
      <c r="L58" s="125"/>
    </row>
    <row r="59" spans="1:12" customFormat="1" ht="30">
      <c r="A59" s="147">
        <v>11</v>
      </c>
      <c r="B59" s="165" t="s">
        <v>137</v>
      </c>
      <c r="C59" s="128" t="s">
        <v>94</v>
      </c>
      <c r="D59" s="128">
        <v>1</v>
      </c>
      <c r="E59" s="148">
        <v>661.79</v>
      </c>
      <c r="F59" s="148">
        <v>661.79</v>
      </c>
      <c r="G59" s="148">
        <v>55.15</v>
      </c>
      <c r="H59" s="149" t="s">
        <v>126</v>
      </c>
      <c r="I59" s="149" t="s">
        <v>126</v>
      </c>
      <c r="J59" s="166">
        <v>55.15</v>
      </c>
      <c r="K59" s="125"/>
      <c r="L59" s="125"/>
    </row>
    <row r="60" spans="1:12" customFormat="1" ht="30">
      <c r="A60" s="147">
        <v>12</v>
      </c>
      <c r="B60" s="165" t="s">
        <v>138</v>
      </c>
      <c r="C60" s="128" t="s">
        <v>94</v>
      </c>
      <c r="D60" s="128">
        <v>6</v>
      </c>
      <c r="E60" s="148">
        <v>135.69</v>
      </c>
      <c r="F60" s="148">
        <v>814.11</v>
      </c>
      <c r="G60" s="148">
        <v>67.84</v>
      </c>
      <c r="H60" s="149" t="s">
        <v>126</v>
      </c>
      <c r="I60" s="149" t="s">
        <v>126</v>
      </c>
      <c r="J60" s="166">
        <v>67.84</v>
      </c>
      <c r="K60" s="125"/>
      <c r="L60" s="125"/>
    </row>
    <row r="61" spans="1:12" customFormat="1" ht="60">
      <c r="A61" s="147">
        <v>13</v>
      </c>
      <c r="B61" s="165" t="s">
        <v>139</v>
      </c>
      <c r="C61" s="128" t="s">
        <v>94</v>
      </c>
      <c r="D61" s="128">
        <v>1</v>
      </c>
      <c r="E61" s="148">
        <v>23.66</v>
      </c>
      <c r="F61" s="148">
        <v>23.66</v>
      </c>
      <c r="G61" s="148">
        <v>1.97</v>
      </c>
      <c r="H61" s="149" t="s">
        <v>126</v>
      </c>
      <c r="I61" s="149" t="s">
        <v>126</v>
      </c>
      <c r="J61" s="166">
        <v>1.97</v>
      </c>
      <c r="K61" s="125"/>
      <c r="L61" s="125"/>
    </row>
    <row r="62" spans="1:12" customFormat="1" ht="30">
      <c r="A62" s="147">
        <v>14</v>
      </c>
      <c r="B62" s="165" t="s">
        <v>140</v>
      </c>
      <c r="C62" s="128" t="s">
        <v>94</v>
      </c>
      <c r="D62" s="128">
        <v>11</v>
      </c>
      <c r="E62" s="148">
        <v>43.97</v>
      </c>
      <c r="F62" s="148">
        <v>483.67</v>
      </c>
      <c r="G62" s="148">
        <v>40.31</v>
      </c>
      <c r="H62" s="149" t="s">
        <v>126</v>
      </c>
      <c r="I62" s="149" t="s">
        <v>126</v>
      </c>
      <c r="J62" s="166">
        <v>40.31</v>
      </c>
      <c r="K62" s="125"/>
      <c r="L62" s="125"/>
    </row>
    <row r="63" spans="1:12" customFormat="1" ht="30">
      <c r="A63" s="147">
        <v>15</v>
      </c>
      <c r="B63" s="165" t="s">
        <v>141</v>
      </c>
      <c r="C63" s="128" t="s">
        <v>94</v>
      </c>
      <c r="D63" s="128">
        <v>5</v>
      </c>
      <c r="E63" s="148">
        <v>41.27</v>
      </c>
      <c r="F63" s="148">
        <v>206.35</v>
      </c>
      <c r="G63" s="148">
        <v>17.2</v>
      </c>
      <c r="H63" s="149" t="s">
        <v>126</v>
      </c>
      <c r="I63" s="149" t="s">
        <v>126</v>
      </c>
      <c r="J63" s="166">
        <v>17.2</v>
      </c>
      <c r="K63" s="125"/>
      <c r="L63" s="125"/>
    </row>
    <row r="64" spans="1:12" customFormat="1" ht="30">
      <c r="A64" s="147">
        <v>16</v>
      </c>
      <c r="B64" s="165" t="s">
        <v>142</v>
      </c>
      <c r="C64" s="128" t="s">
        <v>94</v>
      </c>
      <c r="D64" s="128">
        <v>8</v>
      </c>
      <c r="E64" s="148">
        <v>22.98</v>
      </c>
      <c r="F64" s="148">
        <v>183.8</v>
      </c>
      <c r="G64" s="148">
        <v>15.32</v>
      </c>
      <c r="H64" s="149" t="s">
        <v>126</v>
      </c>
      <c r="I64" s="149" t="s">
        <v>126</v>
      </c>
      <c r="J64" s="166">
        <v>15.32</v>
      </c>
      <c r="K64" s="125"/>
      <c r="L64" s="125"/>
    </row>
    <row r="65" spans="1:12" customFormat="1" ht="30">
      <c r="A65" s="147">
        <v>17</v>
      </c>
      <c r="B65" s="165" t="s">
        <v>143</v>
      </c>
      <c r="C65" s="128" t="s">
        <v>144</v>
      </c>
      <c r="D65" s="128">
        <v>1</v>
      </c>
      <c r="E65" s="148">
        <v>471.87</v>
      </c>
      <c r="F65" s="148">
        <v>471.87</v>
      </c>
      <c r="G65" s="148">
        <v>39.32</v>
      </c>
      <c r="H65" s="149"/>
      <c r="I65" s="149"/>
      <c r="J65" s="166">
        <v>39.32</v>
      </c>
      <c r="K65" s="125"/>
      <c r="L65" s="125"/>
    </row>
    <row r="66" spans="1:12" customFormat="1" ht="30">
      <c r="A66" s="147">
        <v>18</v>
      </c>
      <c r="B66" s="165" t="s">
        <v>145</v>
      </c>
      <c r="C66" s="128" t="s">
        <v>94</v>
      </c>
      <c r="D66" s="128">
        <v>1</v>
      </c>
      <c r="E66" s="148">
        <v>89.91</v>
      </c>
      <c r="F66" s="148">
        <v>89.91</v>
      </c>
      <c r="G66" s="148">
        <v>7.49</v>
      </c>
      <c r="H66" s="149"/>
      <c r="I66" s="149"/>
      <c r="J66" s="166">
        <v>7.49</v>
      </c>
      <c r="K66" s="125"/>
      <c r="L66" s="125"/>
    </row>
    <row r="67" spans="1:12" customFormat="1" ht="60">
      <c r="A67" s="147">
        <v>19</v>
      </c>
      <c r="B67" s="165" t="s">
        <v>146</v>
      </c>
      <c r="C67" s="128" t="s">
        <v>147</v>
      </c>
      <c r="D67" s="128">
        <v>3</v>
      </c>
      <c r="E67" s="148">
        <v>24.5</v>
      </c>
      <c r="F67" s="148">
        <v>73.5</v>
      </c>
      <c r="G67" s="148">
        <v>6.13</v>
      </c>
      <c r="H67" s="149" t="s">
        <v>126</v>
      </c>
      <c r="I67" s="149" t="s">
        <v>126</v>
      </c>
      <c r="J67" s="166">
        <v>6.13</v>
      </c>
      <c r="K67" s="125"/>
      <c r="L67" s="125"/>
    </row>
    <row r="68" spans="1:12" customFormat="1" ht="30">
      <c r="A68" s="147">
        <v>20</v>
      </c>
      <c r="B68" s="165" t="s">
        <v>148</v>
      </c>
      <c r="C68" s="128" t="s">
        <v>144</v>
      </c>
      <c r="D68" s="128">
        <v>8</v>
      </c>
      <c r="E68" s="148">
        <v>5.55</v>
      </c>
      <c r="F68" s="148">
        <v>44.4</v>
      </c>
      <c r="G68" s="148">
        <v>3.7</v>
      </c>
      <c r="H68" s="149" t="s">
        <v>126</v>
      </c>
      <c r="I68" s="149" t="s">
        <v>126</v>
      </c>
      <c r="J68" s="166">
        <v>3.7</v>
      </c>
      <c r="K68" s="125"/>
      <c r="L68" s="125"/>
    </row>
    <row r="69" spans="1:12" customFormat="1">
      <c r="A69" s="147">
        <v>21</v>
      </c>
      <c r="B69" s="165" t="s">
        <v>149</v>
      </c>
      <c r="C69" s="128" t="s">
        <v>94</v>
      </c>
      <c r="D69" s="128">
        <v>2</v>
      </c>
      <c r="E69" s="148">
        <v>30.41</v>
      </c>
      <c r="F69" s="148">
        <v>60.82</v>
      </c>
      <c r="G69" s="148">
        <v>5.07</v>
      </c>
      <c r="H69" s="149" t="s">
        <v>126</v>
      </c>
      <c r="I69" s="149" t="s">
        <v>126</v>
      </c>
      <c r="J69" s="166">
        <v>5.07</v>
      </c>
      <c r="K69" s="125"/>
      <c r="L69" s="125"/>
    </row>
    <row r="70" spans="1:12" customFormat="1">
      <c r="A70" s="147">
        <v>22</v>
      </c>
      <c r="B70" s="165" t="s">
        <v>150</v>
      </c>
      <c r="C70" s="128" t="s">
        <v>94</v>
      </c>
      <c r="D70" s="128">
        <v>5</v>
      </c>
      <c r="E70" s="148">
        <v>18.95</v>
      </c>
      <c r="F70" s="148">
        <v>94.75</v>
      </c>
      <c r="G70" s="148">
        <v>7.9</v>
      </c>
      <c r="H70" s="149" t="s">
        <v>126</v>
      </c>
      <c r="I70" s="149" t="s">
        <v>126</v>
      </c>
      <c r="J70" s="166">
        <v>7.9</v>
      </c>
      <c r="K70" s="125"/>
      <c r="L70" s="125"/>
    </row>
    <row r="71" spans="1:12" customFormat="1" ht="30">
      <c r="A71" s="147">
        <v>23</v>
      </c>
      <c r="B71" s="165" t="s">
        <v>151</v>
      </c>
      <c r="C71" s="128" t="s">
        <v>94</v>
      </c>
      <c r="D71" s="128">
        <v>3</v>
      </c>
      <c r="E71" s="148">
        <v>33.119999999999997</v>
      </c>
      <c r="F71" s="148">
        <v>99.36</v>
      </c>
      <c r="G71" s="148">
        <v>8.2799999999999994</v>
      </c>
      <c r="H71" s="149" t="s">
        <v>126</v>
      </c>
      <c r="I71" s="149" t="s">
        <v>126</v>
      </c>
      <c r="J71" s="166">
        <v>8.2799999999999994</v>
      </c>
      <c r="K71" s="125"/>
      <c r="L71" s="125"/>
    </row>
    <row r="72" spans="1:12" customFormat="1" ht="45">
      <c r="A72" s="147">
        <v>24</v>
      </c>
      <c r="B72" s="165" t="s">
        <v>152</v>
      </c>
      <c r="C72" s="128" t="s">
        <v>94</v>
      </c>
      <c r="D72" s="128">
        <v>7</v>
      </c>
      <c r="E72" s="148">
        <v>31.68</v>
      </c>
      <c r="F72" s="148">
        <v>221.76</v>
      </c>
      <c r="G72" s="148">
        <v>18.48</v>
      </c>
      <c r="H72" s="149" t="s">
        <v>126</v>
      </c>
      <c r="I72" s="149" t="s">
        <v>126</v>
      </c>
      <c r="J72" s="166">
        <v>18.48</v>
      </c>
      <c r="K72" s="125"/>
      <c r="L72" s="125"/>
    </row>
    <row r="73" spans="1:12" customFormat="1" ht="45">
      <c r="A73" s="147">
        <v>25</v>
      </c>
      <c r="B73" s="165" t="s">
        <v>153</v>
      </c>
      <c r="C73" s="128" t="s">
        <v>94</v>
      </c>
      <c r="D73" s="128">
        <v>6</v>
      </c>
      <c r="E73" s="148">
        <v>30.06</v>
      </c>
      <c r="F73" s="148">
        <v>180.36</v>
      </c>
      <c r="G73" s="148">
        <v>15.03</v>
      </c>
      <c r="H73" s="149" t="s">
        <v>126</v>
      </c>
      <c r="I73" s="149" t="s">
        <v>126</v>
      </c>
      <c r="J73" s="166">
        <v>15.03</v>
      </c>
      <c r="K73" s="125"/>
      <c r="L73" s="125"/>
    </row>
    <row r="74" spans="1:12" customFormat="1" ht="30">
      <c r="A74" s="147">
        <v>26</v>
      </c>
      <c r="B74" s="165" t="s">
        <v>154</v>
      </c>
      <c r="C74" s="128" t="s">
        <v>94</v>
      </c>
      <c r="D74" s="128">
        <v>6</v>
      </c>
      <c r="E74" s="148">
        <v>31.48</v>
      </c>
      <c r="F74" s="148">
        <v>188.88</v>
      </c>
      <c r="G74" s="148">
        <v>15.74</v>
      </c>
      <c r="H74" s="149" t="s">
        <v>126</v>
      </c>
      <c r="I74" s="149" t="s">
        <v>126</v>
      </c>
      <c r="J74" s="166">
        <v>15.74</v>
      </c>
      <c r="K74" s="125"/>
      <c r="L74" s="125"/>
    </row>
    <row r="75" spans="1:12" customFormat="1" ht="30">
      <c r="A75" s="147">
        <v>27</v>
      </c>
      <c r="B75" s="165" t="s">
        <v>155</v>
      </c>
      <c r="C75" s="128" t="s">
        <v>94</v>
      </c>
      <c r="D75" s="128">
        <v>3</v>
      </c>
      <c r="E75" s="148">
        <v>35</v>
      </c>
      <c r="F75" s="148">
        <v>105</v>
      </c>
      <c r="G75" s="148">
        <v>8.75</v>
      </c>
      <c r="H75" s="149" t="s">
        <v>126</v>
      </c>
      <c r="I75" s="149" t="s">
        <v>126</v>
      </c>
      <c r="J75" s="166">
        <v>8.75</v>
      </c>
      <c r="K75" s="125"/>
      <c r="L75" s="125"/>
    </row>
    <row r="76" spans="1:12" customFormat="1" ht="30">
      <c r="A76" s="147">
        <v>28</v>
      </c>
      <c r="B76" s="165" t="s">
        <v>156</v>
      </c>
      <c r="C76" s="128" t="s">
        <v>94</v>
      </c>
      <c r="D76" s="128">
        <v>2</v>
      </c>
      <c r="E76" s="148">
        <v>41.25</v>
      </c>
      <c r="F76" s="148">
        <v>82.5</v>
      </c>
      <c r="G76" s="148">
        <v>6.88</v>
      </c>
      <c r="H76" s="149" t="s">
        <v>126</v>
      </c>
      <c r="I76" s="149" t="s">
        <v>126</v>
      </c>
      <c r="J76" s="166">
        <v>6.88</v>
      </c>
      <c r="K76" s="125"/>
      <c r="L76" s="125"/>
    </row>
    <row r="77" spans="1:12" customFormat="1" ht="30">
      <c r="A77" s="147">
        <v>29</v>
      </c>
      <c r="B77" s="165" t="s">
        <v>157</v>
      </c>
      <c r="C77" s="128" t="s">
        <v>94</v>
      </c>
      <c r="D77" s="128">
        <v>3</v>
      </c>
      <c r="E77" s="148">
        <v>30.48</v>
      </c>
      <c r="F77" s="148">
        <v>91.44</v>
      </c>
      <c r="G77" s="148">
        <v>7.62</v>
      </c>
      <c r="H77" s="149" t="s">
        <v>126</v>
      </c>
      <c r="I77" s="149" t="s">
        <v>126</v>
      </c>
      <c r="J77" s="166">
        <v>7.62</v>
      </c>
      <c r="K77" s="125"/>
      <c r="L77" s="125"/>
    </row>
    <row r="78" spans="1:12" customFormat="1" ht="30">
      <c r="A78" s="147">
        <v>30</v>
      </c>
      <c r="B78" s="165" t="s">
        <v>158</v>
      </c>
      <c r="C78" s="128" t="s">
        <v>94</v>
      </c>
      <c r="D78" s="128">
        <v>6</v>
      </c>
      <c r="E78" s="148">
        <v>6.85</v>
      </c>
      <c r="F78" s="148">
        <v>41.1</v>
      </c>
      <c r="G78" s="148">
        <v>3.43</v>
      </c>
      <c r="H78" s="149" t="s">
        <v>126</v>
      </c>
      <c r="I78" s="149" t="s">
        <v>126</v>
      </c>
      <c r="J78" s="166">
        <v>3.43</v>
      </c>
      <c r="K78" s="125"/>
      <c r="L78" s="125"/>
    </row>
    <row r="79" spans="1:12" customFormat="1" ht="30">
      <c r="A79" s="147">
        <v>31</v>
      </c>
      <c r="B79" s="165" t="s">
        <v>159</v>
      </c>
      <c r="C79" s="128" t="s">
        <v>94</v>
      </c>
      <c r="D79" s="128">
        <v>2</v>
      </c>
      <c r="E79" s="148">
        <v>39.99</v>
      </c>
      <c r="F79" s="148">
        <v>79.98</v>
      </c>
      <c r="G79" s="148">
        <v>6.67</v>
      </c>
      <c r="H79" s="149" t="s">
        <v>126</v>
      </c>
      <c r="I79" s="149" t="s">
        <v>126</v>
      </c>
      <c r="J79" s="166">
        <v>6.67</v>
      </c>
      <c r="K79" s="125"/>
      <c r="L79" s="125"/>
    </row>
    <row r="80" spans="1:12" customFormat="1" ht="30">
      <c r="A80" s="147">
        <v>32</v>
      </c>
      <c r="B80" s="165" t="s">
        <v>160</v>
      </c>
      <c r="C80" s="128" t="s">
        <v>94</v>
      </c>
      <c r="D80" s="128">
        <v>2</v>
      </c>
      <c r="E80" s="148">
        <v>48.59</v>
      </c>
      <c r="F80" s="148">
        <v>97.18</v>
      </c>
      <c r="G80" s="148">
        <v>8.1</v>
      </c>
      <c r="H80" s="149" t="s">
        <v>126</v>
      </c>
      <c r="I80" s="149" t="s">
        <v>126</v>
      </c>
      <c r="J80" s="166">
        <v>8.1</v>
      </c>
      <c r="K80" s="125"/>
      <c r="L80" s="125"/>
    </row>
    <row r="81" spans="1:12" customFormat="1">
      <c r="A81" s="147">
        <v>33</v>
      </c>
      <c r="B81" s="165" t="s">
        <v>161</v>
      </c>
      <c r="C81" s="128" t="s">
        <v>94</v>
      </c>
      <c r="D81" s="128">
        <v>1</v>
      </c>
      <c r="E81" s="148">
        <v>241.06</v>
      </c>
      <c r="F81" s="148">
        <v>241.06</v>
      </c>
      <c r="G81" s="148">
        <v>20.09</v>
      </c>
      <c r="H81" s="149" t="s">
        <v>126</v>
      </c>
      <c r="I81" s="149" t="s">
        <v>126</v>
      </c>
      <c r="J81" s="166">
        <v>20.09</v>
      </c>
      <c r="K81" s="125"/>
      <c r="L81" s="125"/>
    </row>
    <row r="82" spans="1:12" customFormat="1">
      <c r="A82" s="147">
        <v>34</v>
      </c>
      <c r="B82" s="165" t="s">
        <v>162</v>
      </c>
      <c r="C82" s="128" t="s">
        <v>94</v>
      </c>
      <c r="D82" s="128">
        <v>2</v>
      </c>
      <c r="E82" s="148" t="s">
        <v>163</v>
      </c>
      <c r="F82" s="148" t="s">
        <v>164</v>
      </c>
      <c r="G82" s="148" t="s">
        <v>164</v>
      </c>
      <c r="H82" s="149" t="s">
        <v>126</v>
      </c>
      <c r="I82" s="149" t="s">
        <v>126</v>
      </c>
      <c r="J82" s="166" t="s">
        <v>163</v>
      </c>
      <c r="K82" s="125"/>
      <c r="L82" s="125"/>
    </row>
    <row r="83" spans="1:12" customFormat="1">
      <c r="A83" s="147">
        <v>35</v>
      </c>
      <c r="B83" s="165" t="s">
        <v>165</v>
      </c>
      <c r="C83" s="128" t="s">
        <v>94</v>
      </c>
      <c r="D83" s="128">
        <v>2</v>
      </c>
      <c r="E83" s="148">
        <v>37.4</v>
      </c>
      <c r="F83" s="148">
        <v>74.8</v>
      </c>
      <c r="G83" s="148">
        <v>6.23</v>
      </c>
      <c r="H83" s="149" t="s">
        <v>126</v>
      </c>
      <c r="I83" s="149" t="s">
        <v>126</v>
      </c>
      <c r="J83" s="166">
        <v>6.23</v>
      </c>
      <c r="K83" s="125"/>
      <c r="L83" s="125"/>
    </row>
    <row r="84" spans="1:12" customFormat="1">
      <c r="A84" s="147">
        <v>36</v>
      </c>
      <c r="B84" s="165" t="s">
        <v>166</v>
      </c>
      <c r="C84" s="128" t="s">
        <v>94</v>
      </c>
      <c r="D84" s="128">
        <v>2</v>
      </c>
      <c r="E84" s="148" t="s">
        <v>163</v>
      </c>
      <c r="F84" s="148" t="s">
        <v>164</v>
      </c>
      <c r="G84" s="148" t="s">
        <v>164</v>
      </c>
      <c r="H84" s="149" t="s">
        <v>126</v>
      </c>
      <c r="I84" s="149" t="s">
        <v>126</v>
      </c>
      <c r="J84" s="166" t="s">
        <v>163</v>
      </c>
      <c r="K84" s="125"/>
      <c r="L84" s="125"/>
    </row>
    <row r="85" spans="1:12" customFormat="1">
      <c r="A85" s="147">
        <v>37</v>
      </c>
      <c r="B85" s="165" t="s">
        <v>167</v>
      </c>
      <c r="C85" s="128" t="s">
        <v>94</v>
      </c>
      <c r="D85" s="128">
        <v>2</v>
      </c>
      <c r="E85" s="148">
        <v>29.99</v>
      </c>
      <c r="F85" s="148">
        <v>59.98</v>
      </c>
      <c r="G85" s="148">
        <v>5</v>
      </c>
      <c r="H85" s="149" t="s">
        <v>126</v>
      </c>
      <c r="I85" s="149" t="s">
        <v>126</v>
      </c>
      <c r="J85" s="166">
        <v>5</v>
      </c>
      <c r="K85" s="125"/>
      <c r="L85" s="125"/>
    </row>
    <row r="86" spans="1:12" customFormat="1">
      <c r="A86" s="147">
        <v>38</v>
      </c>
      <c r="B86" s="165" t="s">
        <v>168</v>
      </c>
      <c r="C86" s="128" t="s">
        <v>94</v>
      </c>
      <c r="D86" s="128">
        <v>1</v>
      </c>
      <c r="E86" s="148">
        <v>54.79</v>
      </c>
      <c r="F86" s="148">
        <v>54.79</v>
      </c>
      <c r="G86" s="148">
        <v>4.57</v>
      </c>
      <c r="H86" s="149" t="s">
        <v>126</v>
      </c>
      <c r="I86" s="149" t="s">
        <v>126</v>
      </c>
      <c r="J86" s="166">
        <v>4.57</v>
      </c>
      <c r="K86" s="125"/>
      <c r="L86" s="125"/>
    </row>
    <row r="87" spans="1:12" customFormat="1">
      <c r="A87" s="147">
        <v>39</v>
      </c>
      <c r="B87" s="165" t="s">
        <v>169</v>
      </c>
      <c r="C87" s="128" t="s">
        <v>94</v>
      </c>
      <c r="D87" s="128">
        <v>2</v>
      </c>
      <c r="E87" s="148">
        <v>40.479999999999997</v>
      </c>
      <c r="F87" s="148">
        <v>80.959999999999994</v>
      </c>
      <c r="G87" s="148">
        <v>6.75</v>
      </c>
      <c r="H87" s="149" t="s">
        <v>126</v>
      </c>
      <c r="I87" s="149" t="s">
        <v>126</v>
      </c>
      <c r="J87" s="166">
        <v>6.75</v>
      </c>
      <c r="K87" s="125"/>
      <c r="L87" s="125"/>
    </row>
    <row r="88" spans="1:12" customFormat="1" ht="45">
      <c r="A88" s="147">
        <v>40</v>
      </c>
      <c r="B88" s="165" t="s">
        <v>170</v>
      </c>
      <c r="C88" s="128" t="s">
        <v>94</v>
      </c>
      <c r="D88" s="128">
        <v>5</v>
      </c>
      <c r="E88" s="148">
        <v>77.3</v>
      </c>
      <c r="F88" s="148">
        <v>386.5</v>
      </c>
      <c r="G88" s="148">
        <v>32.21</v>
      </c>
      <c r="H88" s="149" t="s">
        <v>126</v>
      </c>
      <c r="I88" s="149" t="s">
        <v>126</v>
      </c>
      <c r="J88" s="166">
        <v>32.21</v>
      </c>
      <c r="K88" s="125"/>
      <c r="L88" s="125"/>
    </row>
    <row r="89" spans="1:12" customFormat="1">
      <c r="A89" s="147">
        <v>41</v>
      </c>
      <c r="B89" s="165" t="s">
        <v>171</v>
      </c>
      <c r="C89" s="128" t="s">
        <v>94</v>
      </c>
      <c r="D89" s="128">
        <v>1</v>
      </c>
      <c r="E89" s="148">
        <v>51.47</v>
      </c>
      <c r="F89" s="148">
        <v>51.47</v>
      </c>
      <c r="G89" s="148">
        <v>4.29</v>
      </c>
      <c r="H89" s="149">
        <v>10</v>
      </c>
      <c r="I89" s="150">
        <v>0.1</v>
      </c>
      <c r="J89" s="130">
        <f>((F89/H89)*I89)/12</f>
        <v>4.2891666666666668E-2</v>
      </c>
      <c r="K89" s="125"/>
      <c r="L89" s="125"/>
    </row>
    <row r="90" spans="1:12" customFormat="1">
      <c r="A90" s="147">
        <v>42</v>
      </c>
      <c r="B90" s="165" t="s">
        <v>172</v>
      </c>
      <c r="C90" s="128" t="s">
        <v>94</v>
      </c>
      <c r="D90" s="128">
        <v>1</v>
      </c>
      <c r="E90" s="148">
        <v>37.14</v>
      </c>
      <c r="F90" s="148">
        <v>37.14</v>
      </c>
      <c r="G90" s="148">
        <v>3.1</v>
      </c>
      <c r="H90" s="149">
        <v>5</v>
      </c>
      <c r="I90" s="150">
        <v>0.2</v>
      </c>
      <c r="J90" s="130">
        <f>((F90/H90)*I90)/12</f>
        <v>0.12380000000000001</v>
      </c>
      <c r="K90" s="125"/>
      <c r="L90" s="125"/>
    </row>
    <row r="91" spans="1:12" customFormat="1">
      <c r="A91" s="147">
        <v>43</v>
      </c>
      <c r="B91" s="165" t="s">
        <v>173</v>
      </c>
      <c r="C91" s="128" t="s">
        <v>94</v>
      </c>
      <c r="D91" s="128">
        <v>1</v>
      </c>
      <c r="E91" s="148">
        <v>45.58</v>
      </c>
      <c r="F91" s="148">
        <v>45.58</v>
      </c>
      <c r="G91" s="148">
        <v>3.8</v>
      </c>
      <c r="H91" s="149">
        <v>5</v>
      </c>
      <c r="I91" s="150">
        <v>0.2</v>
      </c>
      <c r="J91" s="130">
        <f>((F91/H91)*I91)/12</f>
        <v>0.15193333333333334</v>
      </c>
      <c r="K91" s="125"/>
      <c r="L91" s="125"/>
    </row>
    <row r="92" spans="1:12" customFormat="1">
      <c r="A92" s="147">
        <v>44</v>
      </c>
      <c r="B92" s="165" t="s">
        <v>174</v>
      </c>
      <c r="C92" s="128" t="s">
        <v>94</v>
      </c>
      <c r="D92" s="128">
        <v>1</v>
      </c>
      <c r="E92" s="148">
        <v>39.99</v>
      </c>
      <c r="F92" s="148">
        <v>39.99</v>
      </c>
      <c r="G92" s="148">
        <v>3.33</v>
      </c>
      <c r="H92" s="149">
        <v>5</v>
      </c>
      <c r="I92" s="150">
        <v>0.2</v>
      </c>
      <c r="J92" s="130">
        <f>((F92/H92)*I92)/12</f>
        <v>0.1333</v>
      </c>
      <c r="K92" s="125"/>
      <c r="L92" s="125"/>
    </row>
    <row r="93" spans="1:12" customFormat="1">
      <c r="A93" s="147">
        <v>45</v>
      </c>
      <c r="B93" s="165" t="s">
        <v>175</v>
      </c>
      <c r="C93" s="128" t="s">
        <v>94</v>
      </c>
      <c r="D93" s="128">
        <v>1</v>
      </c>
      <c r="E93" s="148">
        <v>220.9</v>
      </c>
      <c r="F93" s="148">
        <v>220.9</v>
      </c>
      <c r="G93" s="148">
        <v>18.41</v>
      </c>
      <c r="H93" s="149">
        <v>5</v>
      </c>
      <c r="I93" s="150">
        <v>0.2</v>
      </c>
      <c r="J93" s="130">
        <f>((F93/H93)*I93)/12</f>
        <v>0.7363333333333334</v>
      </c>
      <c r="K93" s="125"/>
      <c r="L93" s="125"/>
    </row>
    <row r="94" spans="1:12" customFormat="1">
      <c r="A94" s="147">
        <v>46</v>
      </c>
      <c r="B94" s="165" t="s">
        <v>176</v>
      </c>
      <c r="C94" s="128" t="s">
        <v>177</v>
      </c>
      <c r="D94" s="128">
        <v>0</v>
      </c>
      <c r="E94" s="148">
        <v>6</v>
      </c>
      <c r="F94" s="148" t="s">
        <v>163</v>
      </c>
      <c r="G94" s="148" t="s">
        <v>164</v>
      </c>
      <c r="H94" s="149" t="s">
        <v>126</v>
      </c>
      <c r="I94" s="149" t="s">
        <v>126</v>
      </c>
      <c r="J94" s="166" t="s">
        <v>163</v>
      </c>
      <c r="K94" s="125"/>
      <c r="L94" s="125"/>
    </row>
    <row r="95" spans="1:12" customFormat="1">
      <c r="A95" s="147">
        <v>47</v>
      </c>
      <c r="B95" s="165" t="s">
        <v>178</v>
      </c>
      <c r="C95" s="128" t="s">
        <v>179</v>
      </c>
      <c r="D95" s="128">
        <v>0</v>
      </c>
      <c r="E95" s="148">
        <v>31.9</v>
      </c>
      <c r="F95" s="148" t="s">
        <v>163</v>
      </c>
      <c r="G95" s="148" t="s">
        <v>164</v>
      </c>
      <c r="H95" s="149" t="s">
        <v>126</v>
      </c>
      <c r="I95" s="149" t="s">
        <v>126</v>
      </c>
      <c r="J95" s="166" t="s">
        <v>163</v>
      </c>
      <c r="K95" s="125"/>
      <c r="L95" s="125"/>
    </row>
    <row r="96" spans="1:12" customFormat="1" ht="15.75" thickBot="1">
      <c r="A96" s="151">
        <v>48</v>
      </c>
      <c r="B96" s="167" t="s">
        <v>180</v>
      </c>
      <c r="C96" s="134" t="s">
        <v>181</v>
      </c>
      <c r="D96" s="134">
        <v>1</v>
      </c>
      <c r="E96" s="152">
        <v>64.959999999999994</v>
      </c>
      <c r="F96" s="152">
        <v>64.959999999999994</v>
      </c>
      <c r="G96" s="152">
        <v>5.41</v>
      </c>
      <c r="H96" s="153" t="s">
        <v>126</v>
      </c>
      <c r="I96" s="153" t="s">
        <v>126</v>
      </c>
      <c r="J96" s="168">
        <v>5.41</v>
      </c>
      <c r="K96" s="125"/>
      <c r="L96" s="125"/>
    </row>
    <row r="97" spans="1:12" customFormat="1" ht="15" customHeight="1">
      <c r="A97" s="597" t="s">
        <v>85</v>
      </c>
      <c r="B97" s="597"/>
      <c r="C97" s="597"/>
      <c r="D97" s="597"/>
      <c r="E97" s="597"/>
      <c r="F97" s="597"/>
      <c r="G97" s="597"/>
      <c r="H97" s="597"/>
      <c r="I97" s="597"/>
      <c r="J97" s="169">
        <f>SUM(J49:J96)</f>
        <v>582.26825833333328</v>
      </c>
      <c r="K97" s="125"/>
      <c r="L97" s="125"/>
    </row>
    <row r="98" spans="1:12" customFormat="1">
      <c r="A98" s="594" t="s">
        <v>118</v>
      </c>
      <c r="B98" s="594"/>
      <c r="C98" s="594"/>
      <c r="D98" s="594"/>
      <c r="E98" s="594"/>
      <c r="F98" s="594"/>
      <c r="G98" s="594"/>
      <c r="H98" s="594"/>
      <c r="I98" s="594"/>
      <c r="J98" s="170" t="e">
        <f>J97/#REF!</f>
        <v>#REF!</v>
      </c>
      <c r="K98" s="125"/>
      <c r="L98" s="125"/>
    </row>
    <row r="99" spans="1:12" customFormat="1" ht="15.75" thickBot="1">
      <c r="A99" s="593" t="s">
        <v>119</v>
      </c>
      <c r="B99" s="593"/>
      <c r="C99" s="593"/>
      <c r="D99" s="593"/>
      <c r="E99" s="593"/>
      <c r="F99" s="593"/>
      <c r="G99" s="593"/>
      <c r="H99" s="593"/>
      <c r="I99" s="593"/>
      <c r="J99" s="171" t="e">
        <f>J98+(J98*1.05%)</f>
        <v>#REF!</v>
      </c>
      <c r="K99" s="125"/>
      <c r="L99" s="125"/>
    </row>
    <row r="100" spans="1:12" customFormat="1" ht="15.75" thickBot="1">
      <c r="A100" s="595" t="s">
        <v>120</v>
      </c>
      <c r="B100" s="595"/>
      <c r="C100" s="595"/>
      <c r="D100" s="595"/>
      <c r="E100" s="595"/>
      <c r="F100" s="595"/>
      <c r="G100" s="595"/>
      <c r="H100" s="595"/>
      <c r="I100" s="595"/>
      <c r="J100" s="595"/>
      <c r="K100" s="125"/>
      <c r="L100" s="125"/>
    </row>
    <row r="101" spans="1:12" customFormat="1">
      <c r="A101" s="125"/>
      <c r="B101" s="125"/>
      <c r="C101" s="125"/>
      <c r="D101" s="172"/>
      <c r="E101" s="125"/>
      <c r="F101" s="125"/>
      <c r="G101" s="125"/>
      <c r="H101" s="125"/>
      <c r="I101" s="125"/>
      <c r="J101" s="125"/>
      <c r="K101" s="125"/>
      <c r="L101" s="125"/>
    </row>
    <row r="102" spans="1:12" customFormat="1" ht="15.75" thickBot="1">
      <c r="A102" s="125"/>
      <c r="B102" s="125"/>
      <c r="C102" s="125"/>
      <c r="D102" s="172"/>
      <c r="E102" s="125"/>
      <c r="F102" s="125"/>
      <c r="G102" s="125"/>
      <c r="H102" s="125"/>
      <c r="I102" s="125"/>
      <c r="J102" s="125"/>
      <c r="K102" s="125"/>
      <c r="L102" s="125"/>
    </row>
    <row r="103" spans="1:12" customFormat="1" ht="16.5" thickBot="1">
      <c r="A103" s="596" t="s">
        <v>182</v>
      </c>
      <c r="B103" s="596"/>
      <c r="C103" s="596"/>
      <c r="D103" s="596"/>
      <c r="E103" s="596"/>
      <c r="F103" s="596"/>
      <c r="G103" s="173"/>
      <c r="H103" s="173"/>
      <c r="I103" s="125"/>
      <c r="J103" s="125"/>
      <c r="K103" s="125"/>
      <c r="L103" s="125"/>
    </row>
    <row r="104" spans="1:12" customFormat="1" ht="30.75" thickBot="1">
      <c r="A104" s="174" t="s">
        <v>70</v>
      </c>
      <c r="B104" s="175" t="s">
        <v>103</v>
      </c>
      <c r="C104" s="175" t="s">
        <v>89</v>
      </c>
      <c r="D104" s="157" t="s">
        <v>183</v>
      </c>
      <c r="E104" s="175" t="s">
        <v>184</v>
      </c>
      <c r="F104" s="176" t="s">
        <v>185</v>
      </c>
      <c r="G104" s="177"/>
      <c r="H104" s="177"/>
      <c r="I104" s="125"/>
      <c r="J104" s="125"/>
      <c r="K104" s="125"/>
      <c r="L104" s="125"/>
    </row>
    <row r="105" spans="1:12" customFormat="1">
      <c r="A105" s="159">
        <v>1</v>
      </c>
      <c r="B105" s="178" t="s">
        <v>186</v>
      </c>
      <c r="C105" s="178" t="s">
        <v>187</v>
      </c>
      <c r="D105" s="161">
        <v>5</v>
      </c>
      <c r="E105" s="162">
        <v>21.3</v>
      </c>
      <c r="F105" s="164">
        <v>106.5</v>
      </c>
      <c r="G105" s="125"/>
      <c r="H105" s="125"/>
      <c r="I105" s="125"/>
      <c r="J105" s="125"/>
      <c r="K105" s="125"/>
      <c r="L105" s="125"/>
    </row>
    <row r="106" spans="1:12" customFormat="1">
      <c r="A106" s="147">
        <v>2</v>
      </c>
      <c r="B106" s="127" t="s">
        <v>188</v>
      </c>
      <c r="C106" s="127" t="s">
        <v>189</v>
      </c>
      <c r="D106" s="128">
        <v>7</v>
      </c>
      <c r="E106" s="148">
        <v>10.98</v>
      </c>
      <c r="F106" s="166">
        <v>76.86</v>
      </c>
      <c r="G106" s="125"/>
      <c r="H106" s="125"/>
      <c r="I106" s="125"/>
      <c r="J106" s="125"/>
      <c r="K106" s="125"/>
      <c r="L106" s="125"/>
    </row>
    <row r="107" spans="1:12" customFormat="1" ht="30">
      <c r="A107" s="147">
        <v>3</v>
      </c>
      <c r="B107" s="127" t="s">
        <v>190</v>
      </c>
      <c r="C107" s="127" t="s">
        <v>191</v>
      </c>
      <c r="D107" s="128">
        <v>2</v>
      </c>
      <c r="E107" s="148">
        <v>28.7</v>
      </c>
      <c r="F107" s="166">
        <v>57.4</v>
      </c>
      <c r="G107" s="125"/>
      <c r="H107" s="125"/>
      <c r="I107" s="125"/>
      <c r="J107" s="125"/>
      <c r="K107" s="125"/>
      <c r="L107" s="125"/>
    </row>
    <row r="108" spans="1:12" customFormat="1" ht="60">
      <c r="A108" s="147">
        <v>4</v>
      </c>
      <c r="B108" s="127" t="s">
        <v>192</v>
      </c>
      <c r="C108" s="127" t="s">
        <v>193</v>
      </c>
      <c r="D108" s="128">
        <v>3</v>
      </c>
      <c r="E108" s="148">
        <v>59.2</v>
      </c>
      <c r="F108" s="166">
        <v>177.6</v>
      </c>
      <c r="G108" s="125"/>
      <c r="H108" s="125"/>
      <c r="I108" s="125"/>
      <c r="J108" s="125"/>
      <c r="K108" s="125"/>
      <c r="L108" s="125"/>
    </row>
    <row r="109" spans="1:12" customFormat="1" ht="45">
      <c r="A109" s="147">
        <v>5</v>
      </c>
      <c r="B109" s="127" t="s">
        <v>194</v>
      </c>
      <c r="C109" s="127" t="s">
        <v>195</v>
      </c>
      <c r="D109" s="128">
        <v>6</v>
      </c>
      <c r="E109" s="148">
        <v>3.1</v>
      </c>
      <c r="F109" s="166">
        <v>18.600000000000001</v>
      </c>
      <c r="G109" s="125"/>
      <c r="H109" s="125"/>
      <c r="I109" s="125"/>
      <c r="J109" s="125"/>
      <c r="K109" s="125"/>
      <c r="L109" s="125"/>
    </row>
    <row r="110" spans="1:12" customFormat="1" ht="30">
      <c r="A110" s="147">
        <v>6</v>
      </c>
      <c r="B110" s="127" t="s">
        <v>196</v>
      </c>
      <c r="C110" s="127" t="s">
        <v>197</v>
      </c>
      <c r="D110" s="128">
        <v>2</v>
      </c>
      <c r="E110" s="148">
        <v>60.1</v>
      </c>
      <c r="F110" s="166">
        <v>120.2</v>
      </c>
      <c r="G110" s="125"/>
      <c r="H110" s="125"/>
      <c r="I110" s="125"/>
      <c r="J110" s="125"/>
      <c r="K110" s="125"/>
      <c r="L110" s="125"/>
    </row>
    <row r="111" spans="1:12" customFormat="1" ht="60">
      <c r="A111" s="147">
        <v>7</v>
      </c>
      <c r="B111" s="127" t="s">
        <v>198</v>
      </c>
      <c r="C111" s="127" t="s">
        <v>199</v>
      </c>
      <c r="D111" s="128">
        <v>6</v>
      </c>
      <c r="E111" s="148">
        <v>11.88</v>
      </c>
      <c r="F111" s="166">
        <v>71.28</v>
      </c>
      <c r="G111" s="125"/>
      <c r="H111" s="125"/>
      <c r="I111" s="125"/>
      <c r="J111" s="125"/>
      <c r="K111" s="125"/>
      <c r="L111" s="125"/>
    </row>
    <row r="112" spans="1:12" customFormat="1" ht="30">
      <c r="A112" s="147" t="s">
        <v>200</v>
      </c>
      <c r="B112" s="127" t="s">
        <v>201</v>
      </c>
      <c r="C112" s="127" t="s">
        <v>202</v>
      </c>
      <c r="D112" s="128">
        <v>11</v>
      </c>
      <c r="E112" s="148">
        <v>7</v>
      </c>
      <c r="F112" s="166">
        <v>77</v>
      </c>
      <c r="G112" s="125"/>
      <c r="H112" s="125"/>
      <c r="I112" s="125"/>
      <c r="J112" s="125"/>
      <c r="K112" s="125"/>
      <c r="L112" s="125"/>
    </row>
    <row r="113" spans="1:12" customFormat="1" ht="30">
      <c r="A113" s="147">
        <v>9</v>
      </c>
      <c r="B113" s="127" t="s">
        <v>203</v>
      </c>
      <c r="C113" s="127" t="s">
        <v>204</v>
      </c>
      <c r="D113" s="128">
        <v>10</v>
      </c>
      <c r="E113" s="148">
        <v>2.78</v>
      </c>
      <c r="F113" s="166">
        <v>27.8</v>
      </c>
      <c r="G113" s="125"/>
      <c r="H113" s="125"/>
      <c r="I113" s="125"/>
      <c r="J113" s="125"/>
      <c r="K113" s="125"/>
      <c r="L113" s="125"/>
    </row>
    <row r="114" spans="1:12" customFormat="1" ht="30">
      <c r="A114" s="147">
        <v>10</v>
      </c>
      <c r="B114" s="127" t="s">
        <v>205</v>
      </c>
      <c r="C114" s="127" t="s">
        <v>94</v>
      </c>
      <c r="D114" s="128">
        <v>1</v>
      </c>
      <c r="E114" s="148">
        <v>4.9400000000000004</v>
      </c>
      <c r="F114" s="166">
        <v>4.9400000000000004</v>
      </c>
      <c r="G114" s="125"/>
      <c r="H114" s="125"/>
      <c r="I114" s="125"/>
      <c r="J114" s="125"/>
      <c r="K114" s="125"/>
      <c r="L114" s="125"/>
    </row>
    <row r="115" spans="1:12" customFormat="1" ht="30">
      <c r="A115" s="147">
        <v>11</v>
      </c>
      <c r="B115" s="127" t="s">
        <v>206</v>
      </c>
      <c r="C115" s="127" t="s">
        <v>94</v>
      </c>
      <c r="D115" s="128">
        <v>10</v>
      </c>
      <c r="E115" s="148">
        <v>1.92</v>
      </c>
      <c r="F115" s="166">
        <v>19.2</v>
      </c>
      <c r="G115" s="125"/>
      <c r="H115" s="125"/>
      <c r="I115" s="125"/>
      <c r="J115" s="125"/>
      <c r="K115" s="125"/>
      <c r="L115" s="125"/>
    </row>
    <row r="116" spans="1:12" customFormat="1" ht="60">
      <c r="A116" s="147">
        <v>12</v>
      </c>
      <c r="B116" s="127" t="s">
        <v>207</v>
      </c>
      <c r="C116" s="127" t="s">
        <v>208</v>
      </c>
      <c r="D116" s="128">
        <v>1</v>
      </c>
      <c r="E116" s="148">
        <v>3.26</v>
      </c>
      <c r="F116" s="166">
        <v>3.26</v>
      </c>
      <c r="G116" s="125"/>
      <c r="H116" s="125"/>
      <c r="I116" s="125"/>
      <c r="J116" s="125"/>
      <c r="K116" s="125"/>
      <c r="L116" s="125"/>
    </row>
    <row r="117" spans="1:12" customFormat="1" ht="30">
      <c r="A117" s="147">
        <v>13</v>
      </c>
      <c r="B117" s="127" t="s">
        <v>209</v>
      </c>
      <c r="C117" s="127" t="s">
        <v>210</v>
      </c>
      <c r="D117" s="128">
        <v>1</v>
      </c>
      <c r="E117" s="148">
        <v>12.02</v>
      </c>
      <c r="F117" s="166">
        <v>12.02</v>
      </c>
      <c r="G117" s="125"/>
      <c r="H117" s="125"/>
      <c r="I117" s="125"/>
      <c r="J117" s="125"/>
      <c r="K117" s="125"/>
      <c r="L117" s="125"/>
    </row>
    <row r="118" spans="1:12" customFormat="1" ht="30">
      <c r="A118" s="147">
        <v>14</v>
      </c>
      <c r="B118" s="127" t="s">
        <v>211</v>
      </c>
      <c r="C118" s="127" t="s">
        <v>94</v>
      </c>
      <c r="D118" s="128">
        <v>5</v>
      </c>
      <c r="E118" s="148">
        <v>3.5</v>
      </c>
      <c r="F118" s="166">
        <v>17.5</v>
      </c>
      <c r="G118" s="125"/>
      <c r="H118" s="125"/>
      <c r="I118" s="125"/>
      <c r="J118" s="125"/>
      <c r="K118" s="125"/>
      <c r="L118" s="125"/>
    </row>
    <row r="119" spans="1:12" customFormat="1" ht="30">
      <c r="A119" s="147">
        <v>15</v>
      </c>
      <c r="B119" s="127" t="s">
        <v>212</v>
      </c>
      <c r="C119" s="127" t="s">
        <v>213</v>
      </c>
      <c r="D119" s="128">
        <v>1</v>
      </c>
      <c r="E119" s="148">
        <v>13.98</v>
      </c>
      <c r="F119" s="166">
        <v>13.98</v>
      </c>
      <c r="G119" s="125"/>
      <c r="H119" s="125"/>
      <c r="I119" s="125"/>
      <c r="J119" s="125"/>
      <c r="K119" s="125"/>
      <c r="L119" s="125"/>
    </row>
    <row r="120" spans="1:12" customFormat="1">
      <c r="A120" s="147">
        <v>16</v>
      </c>
      <c r="B120" s="127" t="s">
        <v>214</v>
      </c>
      <c r="C120" s="127" t="s">
        <v>215</v>
      </c>
      <c r="D120" s="128">
        <v>10</v>
      </c>
      <c r="E120" s="148">
        <v>5.5</v>
      </c>
      <c r="F120" s="166">
        <v>55</v>
      </c>
      <c r="G120" s="125"/>
      <c r="H120" s="125"/>
      <c r="I120" s="125"/>
      <c r="J120" s="125"/>
      <c r="K120" s="125"/>
      <c r="L120" s="125"/>
    </row>
    <row r="121" spans="1:12" customFormat="1" ht="45">
      <c r="A121" s="147">
        <v>17</v>
      </c>
      <c r="B121" s="127" t="s">
        <v>216</v>
      </c>
      <c r="C121" s="127" t="s">
        <v>197</v>
      </c>
      <c r="D121" s="128">
        <v>1</v>
      </c>
      <c r="E121" s="179">
        <v>97.73</v>
      </c>
      <c r="F121" s="166">
        <v>97.73</v>
      </c>
      <c r="G121" s="125"/>
      <c r="H121" s="125"/>
      <c r="I121" s="125"/>
      <c r="J121" s="125"/>
      <c r="K121" s="125"/>
      <c r="L121" s="125"/>
    </row>
    <row r="122" spans="1:12" customFormat="1" ht="30">
      <c r="A122" s="147">
        <v>18</v>
      </c>
      <c r="B122" s="127" t="s">
        <v>217</v>
      </c>
      <c r="C122" s="127" t="s">
        <v>94</v>
      </c>
      <c r="D122" s="128">
        <v>5</v>
      </c>
      <c r="E122" s="148">
        <v>4.45</v>
      </c>
      <c r="F122" s="166">
        <v>22.25</v>
      </c>
      <c r="G122" s="125"/>
      <c r="H122" s="125"/>
      <c r="I122" s="125"/>
      <c r="J122" s="125"/>
      <c r="K122" s="125"/>
      <c r="L122" s="125"/>
    </row>
    <row r="123" spans="1:12" customFormat="1" ht="30">
      <c r="A123" s="147">
        <v>19</v>
      </c>
      <c r="B123" s="127" t="s">
        <v>218</v>
      </c>
      <c r="C123" s="127" t="s">
        <v>219</v>
      </c>
      <c r="D123" s="128">
        <v>128</v>
      </c>
      <c r="E123" s="148">
        <v>1.5</v>
      </c>
      <c r="F123" s="166">
        <v>192</v>
      </c>
      <c r="G123" s="125"/>
      <c r="H123" s="125"/>
      <c r="I123" s="125"/>
      <c r="J123" s="125"/>
      <c r="K123" s="125"/>
      <c r="L123" s="125"/>
    </row>
    <row r="124" spans="1:12" customFormat="1" ht="45">
      <c r="A124" s="147">
        <v>20</v>
      </c>
      <c r="B124" s="127" t="s">
        <v>220</v>
      </c>
      <c r="C124" s="127" t="s">
        <v>221</v>
      </c>
      <c r="D124" s="128">
        <v>3</v>
      </c>
      <c r="E124" s="148">
        <v>41.38</v>
      </c>
      <c r="F124" s="166">
        <v>124.14</v>
      </c>
      <c r="G124" s="125"/>
      <c r="H124" s="125"/>
      <c r="I124" s="125"/>
      <c r="J124" s="125"/>
      <c r="K124" s="125"/>
      <c r="L124" s="125"/>
    </row>
    <row r="125" spans="1:12" customFormat="1" ht="30">
      <c r="A125" s="147">
        <v>21</v>
      </c>
      <c r="B125" s="127" t="s">
        <v>222</v>
      </c>
      <c r="C125" s="127" t="s">
        <v>223</v>
      </c>
      <c r="D125" s="128">
        <v>2</v>
      </c>
      <c r="E125" s="148">
        <v>17.8</v>
      </c>
      <c r="F125" s="166">
        <v>35.6</v>
      </c>
      <c r="G125" s="125"/>
      <c r="H125" s="125"/>
      <c r="I125" s="125"/>
      <c r="J125" s="125"/>
      <c r="K125" s="125"/>
      <c r="L125" s="125"/>
    </row>
    <row r="126" spans="1:12" customFormat="1" ht="30">
      <c r="A126" s="147">
        <v>22</v>
      </c>
      <c r="B126" s="127" t="s">
        <v>224</v>
      </c>
      <c r="C126" s="127" t="s">
        <v>225</v>
      </c>
      <c r="D126" s="128">
        <v>3</v>
      </c>
      <c r="E126" s="148">
        <v>6.68</v>
      </c>
      <c r="F126" s="166">
        <v>20.04</v>
      </c>
      <c r="G126" s="125"/>
      <c r="H126" s="125"/>
      <c r="I126" s="125"/>
      <c r="J126" s="125"/>
      <c r="K126" s="125"/>
      <c r="L126" s="125"/>
    </row>
    <row r="127" spans="1:12" customFormat="1" ht="30">
      <c r="A127" s="147">
        <v>23</v>
      </c>
      <c r="B127" s="127" t="s">
        <v>226</v>
      </c>
      <c r="C127" s="127" t="s">
        <v>227</v>
      </c>
      <c r="D127" s="128">
        <v>1</v>
      </c>
      <c r="E127" s="148">
        <v>23.45</v>
      </c>
      <c r="F127" s="166">
        <v>23.45</v>
      </c>
      <c r="G127" s="125"/>
      <c r="H127" s="125"/>
      <c r="I127" s="125"/>
      <c r="J127" s="125"/>
      <c r="K127" s="125"/>
      <c r="L127" s="125"/>
    </row>
    <row r="128" spans="1:12" customFormat="1" ht="30">
      <c r="A128" s="147">
        <v>24</v>
      </c>
      <c r="B128" s="127" t="s">
        <v>228</v>
      </c>
      <c r="C128" s="127" t="s">
        <v>94</v>
      </c>
      <c r="D128" s="128">
        <v>5</v>
      </c>
      <c r="E128" s="148">
        <v>3.4</v>
      </c>
      <c r="F128" s="166">
        <v>17</v>
      </c>
      <c r="G128" s="125"/>
      <c r="H128" s="125"/>
      <c r="I128" s="125"/>
      <c r="J128" s="125"/>
      <c r="K128" s="125"/>
      <c r="L128" s="125"/>
    </row>
    <row r="129" spans="1:12" customFormat="1" ht="45">
      <c r="A129" s="147">
        <v>25</v>
      </c>
      <c r="B129" s="127" t="s">
        <v>229</v>
      </c>
      <c r="C129" s="127" t="s">
        <v>94</v>
      </c>
      <c r="D129" s="128">
        <v>8</v>
      </c>
      <c r="E129" s="148">
        <v>5.73</v>
      </c>
      <c r="F129" s="166">
        <v>45.84</v>
      </c>
      <c r="G129" s="125"/>
      <c r="H129" s="125"/>
      <c r="I129" s="125"/>
      <c r="J129" s="125"/>
      <c r="K129" s="125"/>
      <c r="L129" s="125"/>
    </row>
    <row r="130" spans="1:12" customFormat="1" ht="30">
      <c r="A130" s="147">
        <v>26</v>
      </c>
      <c r="B130" s="127" t="s">
        <v>230</v>
      </c>
      <c r="C130" s="127" t="s">
        <v>94</v>
      </c>
      <c r="D130" s="128">
        <v>3</v>
      </c>
      <c r="E130" s="148">
        <v>9.9</v>
      </c>
      <c r="F130" s="166">
        <v>29.7</v>
      </c>
      <c r="G130" s="125"/>
      <c r="H130" s="125"/>
      <c r="I130" s="125"/>
      <c r="J130" s="125"/>
      <c r="K130" s="125"/>
      <c r="L130" s="125"/>
    </row>
    <row r="131" spans="1:12" customFormat="1" ht="30">
      <c r="A131" s="147">
        <v>27</v>
      </c>
      <c r="B131" s="127" t="s">
        <v>231</v>
      </c>
      <c r="C131" s="127" t="s">
        <v>232</v>
      </c>
      <c r="D131" s="128">
        <v>2</v>
      </c>
      <c r="E131" s="148">
        <v>16.420000000000002</v>
      </c>
      <c r="F131" s="166">
        <v>32.840000000000003</v>
      </c>
      <c r="G131" s="125"/>
      <c r="H131" s="125"/>
      <c r="I131" s="125"/>
      <c r="J131" s="125"/>
      <c r="K131" s="125"/>
      <c r="L131" s="125"/>
    </row>
    <row r="132" spans="1:12" customFormat="1" ht="30">
      <c r="A132" s="147">
        <v>28</v>
      </c>
      <c r="B132" s="127" t="s">
        <v>233</v>
      </c>
      <c r="C132" s="127" t="s">
        <v>232</v>
      </c>
      <c r="D132" s="128">
        <v>2</v>
      </c>
      <c r="E132" s="148">
        <v>34.840000000000003</v>
      </c>
      <c r="F132" s="166">
        <v>69.680000000000007</v>
      </c>
      <c r="G132" s="125"/>
      <c r="H132" s="125"/>
      <c r="I132" s="125"/>
      <c r="J132" s="125"/>
      <c r="K132" s="125"/>
      <c r="L132" s="125"/>
    </row>
    <row r="133" spans="1:12" customFormat="1" ht="30">
      <c r="A133" s="147">
        <v>29</v>
      </c>
      <c r="B133" s="127" t="s">
        <v>234</v>
      </c>
      <c r="C133" s="127" t="s">
        <v>235</v>
      </c>
      <c r="D133" s="128">
        <v>3</v>
      </c>
      <c r="E133" s="148">
        <v>8.16</v>
      </c>
      <c r="F133" s="166">
        <v>24.48</v>
      </c>
      <c r="G133" s="125"/>
      <c r="H133" s="125"/>
      <c r="I133" s="125"/>
      <c r="J133" s="125"/>
      <c r="K133" s="125"/>
      <c r="L133" s="125"/>
    </row>
    <row r="134" spans="1:12" customFormat="1" ht="30">
      <c r="A134" s="147">
        <v>30</v>
      </c>
      <c r="B134" s="127" t="s">
        <v>236</v>
      </c>
      <c r="C134" s="127" t="s">
        <v>237</v>
      </c>
      <c r="D134" s="128">
        <v>85</v>
      </c>
      <c r="E134" s="148">
        <v>22.95</v>
      </c>
      <c r="F134" s="166">
        <v>1950.75</v>
      </c>
      <c r="G134" s="125"/>
      <c r="H134" s="125"/>
      <c r="I134" s="125"/>
      <c r="J134" s="125"/>
      <c r="K134" s="125"/>
      <c r="L134" s="125"/>
    </row>
    <row r="135" spans="1:12" customFormat="1" ht="30">
      <c r="A135" s="147">
        <v>31</v>
      </c>
      <c r="B135" s="127" t="s">
        <v>238</v>
      </c>
      <c r="C135" s="127" t="s">
        <v>239</v>
      </c>
      <c r="D135" s="128">
        <v>2</v>
      </c>
      <c r="E135" s="148">
        <v>25.99</v>
      </c>
      <c r="F135" s="166">
        <v>51.98</v>
      </c>
      <c r="G135" s="125"/>
      <c r="H135" s="125"/>
      <c r="I135" s="125"/>
      <c r="J135" s="125"/>
      <c r="K135" s="125"/>
      <c r="L135" s="125"/>
    </row>
    <row r="136" spans="1:12" customFormat="1" ht="30">
      <c r="A136" s="147">
        <v>32</v>
      </c>
      <c r="B136" s="127" t="s">
        <v>240</v>
      </c>
      <c r="C136" s="127" t="s">
        <v>241</v>
      </c>
      <c r="D136" s="128">
        <v>2</v>
      </c>
      <c r="E136" s="148">
        <v>23</v>
      </c>
      <c r="F136" s="166">
        <v>46</v>
      </c>
      <c r="G136" s="125"/>
      <c r="H136" s="125"/>
      <c r="I136" s="125"/>
      <c r="J136" s="125"/>
      <c r="K136" s="125"/>
      <c r="L136" s="125"/>
    </row>
    <row r="137" spans="1:12" customFormat="1">
      <c r="A137" s="147">
        <v>33</v>
      </c>
      <c r="B137" s="127" t="s">
        <v>242</v>
      </c>
      <c r="C137" s="127" t="s">
        <v>94</v>
      </c>
      <c r="D137" s="128">
        <v>1</v>
      </c>
      <c r="E137" s="148">
        <v>18</v>
      </c>
      <c r="F137" s="166">
        <v>18</v>
      </c>
      <c r="G137" s="125"/>
      <c r="H137" s="125"/>
      <c r="I137" s="125"/>
      <c r="J137" s="125"/>
      <c r="K137" s="125"/>
      <c r="L137" s="125"/>
    </row>
    <row r="138" spans="1:12" customFormat="1" ht="30">
      <c r="A138" s="147">
        <v>34</v>
      </c>
      <c r="B138" s="127" t="s">
        <v>243</v>
      </c>
      <c r="C138" s="127" t="s">
        <v>94</v>
      </c>
      <c r="D138" s="128">
        <v>1</v>
      </c>
      <c r="E138" s="148">
        <v>17.489999999999998</v>
      </c>
      <c r="F138" s="166">
        <v>17.489999999999998</v>
      </c>
      <c r="G138" s="125"/>
      <c r="H138" s="125"/>
      <c r="I138" s="125"/>
      <c r="J138" s="125"/>
      <c r="K138" s="125"/>
      <c r="L138" s="125"/>
    </row>
    <row r="139" spans="1:12" customFormat="1" ht="45">
      <c r="A139" s="147">
        <v>35</v>
      </c>
      <c r="B139" s="127" t="s">
        <v>244</v>
      </c>
      <c r="C139" s="127" t="s">
        <v>94</v>
      </c>
      <c r="D139" s="128">
        <v>1</v>
      </c>
      <c r="E139" s="148">
        <v>18.13</v>
      </c>
      <c r="F139" s="166">
        <v>18.13</v>
      </c>
      <c r="G139" s="125"/>
      <c r="H139" s="125"/>
      <c r="I139" s="125"/>
      <c r="J139" s="125"/>
      <c r="K139" s="125"/>
      <c r="L139" s="125"/>
    </row>
    <row r="140" spans="1:12" customFormat="1" ht="30">
      <c r="A140" s="147">
        <v>36</v>
      </c>
      <c r="B140" s="127" t="s">
        <v>245</v>
      </c>
      <c r="C140" s="127" t="s">
        <v>94</v>
      </c>
      <c r="D140" s="128">
        <v>1</v>
      </c>
      <c r="E140" s="148">
        <v>34.200000000000003</v>
      </c>
      <c r="F140" s="166">
        <v>34.200000000000003</v>
      </c>
      <c r="G140" s="125"/>
      <c r="H140" s="125"/>
      <c r="I140" s="125"/>
      <c r="J140" s="125"/>
      <c r="K140" s="125"/>
      <c r="L140" s="125"/>
    </row>
    <row r="141" spans="1:12" customFormat="1">
      <c r="A141" s="147">
        <v>37</v>
      </c>
      <c r="B141" s="127" t="s">
        <v>246</v>
      </c>
      <c r="C141" s="127" t="s">
        <v>247</v>
      </c>
      <c r="D141" s="128">
        <v>1</v>
      </c>
      <c r="E141" s="148">
        <v>10.08</v>
      </c>
      <c r="F141" s="166">
        <v>10.08</v>
      </c>
      <c r="G141" s="125"/>
      <c r="H141" s="125"/>
      <c r="I141" s="125"/>
      <c r="J141" s="125"/>
      <c r="K141" s="125"/>
      <c r="L141" s="125"/>
    </row>
    <row r="142" spans="1:12" customFormat="1">
      <c r="A142" s="147">
        <v>38</v>
      </c>
      <c r="B142" s="127" t="s">
        <v>248</v>
      </c>
      <c r="C142" s="127" t="s">
        <v>247</v>
      </c>
      <c r="D142" s="128">
        <v>1</v>
      </c>
      <c r="E142" s="148">
        <v>23.55</v>
      </c>
      <c r="F142" s="166">
        <v>23.55</v>
      </c>
      <c r="G142" s="125"/>
      <c r="H142" s="125"/>
      <c r="I142" s="125"/>
      <c r="J142" s="125"/>
      <c r="K142" s="125"/>
      <c r="L142" s="125"/>
    </row>
    <row r="143" spans="1:12" customFormat="1" ht="30">
      <c r="A143" s="147">
        <v>39</v>
      </c>
      <c r="B143" s="127" t="s">
        <v>249</v>
      </c>
      <c r="C143" s="127" t="s">
        <v>94</v>
      </c>
      <c r="D143" s="128">
        <v>1</v>
      </c>
      <c r="E143" s="148">
        <v>13.46</v>
      </c>
      <c r="F143" s="166">
        <v>13.46</v>
      </c>
      <c r="G143" s="125"/>
      <c r="H143" s="125"/>
      <c r="I143" s="125"/>
      <c r="J143" s="125"/>
      <c r="K143" s="125"/>
      <c r="L143" s="125"/>
    </row>
    <row r="144" spans="1:12" customFormat="1">
      <c r="A144" s="147">
        <v>40</v>
      </c>
      <c r="B144" s="127" t="s">
        <v>250</v>
      </c>
      <c r="C144" s="127" t="s">
        <v>94</v>
      </c>
      <c r="D144" s="128">
        <v>3</v>
      </c>
      <c r="E144" s="148">
        <v>11.45</v>
      </c>
      <c r="F144" s="166">
        <v>34.35</v>
      </c>
      <c r="G144" s="125"/>
      <c r="H144" s="125"/>
      <c r="I144" s="125"/>
      <c r="J144" s="125"/>
      <c r="K144" s="125"/>
      <c r="L144" s="125"/>
    </row>
    <row r="145" spans="1:12" customFormat="1">
      <c r="A145" s="147">
        <v>41</v>
      </c>
      <c r="B145" s="127" t="s">
        <v>251</v>
      </c>
      <c r="C145" s="127" t="s">
        <v>215</v>
      </c>
      <c r="D145" s="128">
        <v>3</v>
      </c>
      <c r="E145" s="148">
        <v>7.9</v>
      </c>
      <c r="F145" s="166">
        <v>23.7</v>
      </c>
      <c r="G145" s="125"/>
      <c r="H145" s="125"/>
      <c r="I145" s="125"/>
      <c r="J145" s="125"/>
      <c r="K145" s="125"/>
      <c r="L145" s="125"/>
    </row>
    <row r="146" spans="1:12" customFormat="1">
      <c r="A146" s="147">
        <v>42</v>
      </c>
      <c r="B146" s="127" t="s">
        <v>252</v>
      </c>
      <c r="C146" s="127" t="s">
        <v>215</v>
      </c>
      <c r="D146" s="128">
        <v>2</v>
      </c>
      <c r="E146" s="148">
        <v>13.55</v>
      </c>
      <c r="F146" s="166">
        <v>27.1</v>
      </c>
      <c r="G146" s="125"/>
      <c r="H146" s="125"/>
      <c r="I146" s="125"/>
      <c r="J146" s="125"/>
      <c r="K146" s="125"/>
      <c r="L146" s="125"/>
    </row>
    <row r="147" spans="1:12" customFormat="1" ht="30">
      <c r="A147" s="147">
        <v>43</v>
      </c>
      <c r="B147" s="127" t="s">
        <v>253</v>
      </c>
      <c r="C147" s="127" t="s">
        <v>94</v>
      </c>
      <c r="D147" s="128">
        <v>5</v>
      </c>
      <c r="E147" s="148">
        <v>7.9</v>
      </c>
      <c r="F147" s="166">
        <v>39.5</v>
      </c>
      <c r="G147" s="125"/>
      <c r="H147" s="125"/>
      <c r="I147" s="125"/>
      <c r="J147" s="125"/>
      <c r="K147" s="125"/>
      <c r="L147" s="125"/>
    </row>
    <row r="148" spans="1:12" customFormat="1">
      <c r="A148" s="147">
        <v>44</v>
      </c>
      <c r="B148" s="127" t="s">
        <v>254</v>
      </c>
      <c r="C148" s="127" t="s">
        <v>94</v>
      </c>
      <c r="D148" s="128">
        <v>1</v>
      </c>
      <c r="E148" s="148">
        <v>16.96</v>
      </c>
      <c r="F148" s="166">
        <v>16.96</v>
      </c>
      <c r="G148" s="125"/>
      <c r="H148" s="125"/>
      <c r="I148" s="125"/>
      <c r="J148" s="125"/>
      <c r="K148" s="125"/>
      <c r="L148" s="125"/>
    </row>
    <row r="149" spans="1:12" customFormat="1">
      <c r="A149" s="147">
        <v>45</v>
      </c>
      <c r="B149" s="127" t="s">
        <v>255</v>
      </c>
      <c r="C149" s="127" t="s">
        <v>94</v>
      </c>
      <c r="D149" s="128">
        <v>1</v>
      </c>
      <c r="E149" s="148">
        <v>9.9700000000000006</v>
      </c>
      <c r="F149" s="166">
        <v>9.9700000000000006</v>
      </c>
      <c r="G149" s="125"/>
      <c r="H149" s="125"/>
      <c r="I149" s="125"/>
      <c r="J149" s="125"/>
      <c r="K149" s="125"/>
      <c r="L149" s="125"/>
    </row>
    <row r="150" spans="1:12" customFormat="1">
      <c r="A150" s="147">
        <v>46</v>
      </c>
      <c r="B150" s="127" t="s">
        <v>256</v>
      </c>
      <c r="C150" s="127" t="s">
        <v>94</v>
      </c>
      <c r="D150" s="128">
        <v>4</v>
      </c>
      <c r="E150" s="148">
        <v>2.89</v>
      </c>
      <c r="F150" s="166">
        <v>11.56</v>
      </c>
      <c r="G150" s="125"/>
      <c r="H150" s="125"/>
      <c r="I150" s="125"/>
      <c r="J150" s="125"/>
      <c r="K150" s="125"/>
      <c r="L150" s="125"/>
    </row>
    <row r="151" spans="1:12" customFormat="1" ht="30">
      <c r="A151" s="147">
        <v>47</v>
      </c>
      <c r="B151" s="127" t="s">
        <v>257</v>
      </c>
      <c r="C151" s="127" t="s">
        <v>241</v>
      </c>
      <c r="D151" s="128">
        <v>2</v>
      </c>
      <c r="E151" s="148">
        <v>25.9</v>
      </c>
      <c r="F151" s="166">
        <v>51.8</v>
      </c>
      <c r="G151" s="125"/>
      <c r="H151" s="125"/>
      <c r="I151" s="125"/>
      <c r="J151" s="125"/>
      <c r="K151" s="125"/>
      <c r="L151" s="125"/>
    </row>
    <row r="152" spans="1:12" customFormat="1" ht="30">
      <c r="A152" s="147">
        <v>48</v>
      </c>
      <c r="B152" s="127" t="s">
        <v>258</v>
      </c>
      <c r="C152" s="127" t="s">
        <v>259</v>
      </c>
      <c r="D152" s="128">
        <v>1</v>
      </c>
      <c r="E152" s="148">
        <v>12.05</v>
      </c>
      <c r="F152" s="166">
        <v>12.05</v>
      </c>
      <c r="G152" s="125"/>
      <c r="H152" s="125"/>
      <c r="I152" s="125"/>
      <c r="J152" s="125"/>
      <c r="K152" s="125"/>
      <c r="L152" s="125"/>
    </row>
    <row r="153" spans="1:12" customFormat="1">
      <c r="A153" s="147">
        <v>49</v>
      </c>
      <c r="B153" s="127" t="s">
        <v>260</v>
      </c>
      <c r="C153" s="127" t="s">
        <v>261</v>
      </c>
      <c r="D153" s="128">
        <v>3</v>
      </c>
      <c r="E153" s="148">
        <v>17.54</v>
      </c>
      <c r="F153" s="166">
        <v>52.62</v>
      </c>
      <c r="G153" s="125"/>
      <c r="H153" s="125"/>
      <c r="I153" s="125"/>
      <c r="J153" s="125"/>
      <c r="K153" s="125"/>
      <c r="L153" s="125"/>
    </row>
    <row r="154" spans="1:12" customFormat="1" ht="15.75" thickBot="1">
      <c r="A154" s="151">
        <v>50</v>
      </c>
      <c r="B154" s="133" t="s">
        <v>262</v>
      </c>
      <c r="C154" s="133" t="s">
        <v>261</v>
      </c>
      <c r="D154" s="134">
        <v>5</v>
      </c>
      <c r="E154" s="152">
        <v>11.49</v>
      </c>
      <c r="F154" s="168">
        <v>57.45</v>
      </c>
      <c r="G154" s="125"/>
      <c r="H154" s="125"/>
      <c r="I154" s="125"/>
      <c r="J154" s="125"/>
      <c r="K154" s="125"/>
      <c r="L154" s="125"/>
    </row>
    <row r="155" spans="1:12" customFormat="1">
      <c r="A155" s="597" t="s">
        <v>263</v>
      </c>
      <c r="B155" s="597"/>
      <c r="C155" s="597"/>
      <c r="D155" s="597"/>
      <c r="E155" s="597"/>
      <c r="F155" s="180">
        <f>SUM(F105:F154)</f>
        <v>4114.59</v>
      </c>
      <c r="G155" s="125"/>
      <c r="H155" s="125"/>
      <c r="I155" s="125"/>
      <c r="J155" s="125"/>
      <c r="K155" s="125"/>
      <c r="L155" s="125"/>
    </row>
    <row r="156" spans="1:12" customFormat="1">
      <c r="A156" s="594" t="s">
        <v>264</v>
      </c>
      <c r="B156" s="594"/>
      <c r="C156" s="594"/>
      <c r="D156" s="594"/>
      <c r="E156" s="594"/>
      <c r="F156" s="181" t="e">
        <f>F155/#REF!</f>
        <v>#REF!</v>
      </c>
      <c r="G156" s="140"/>
      <c r="H156" s="125"/>
      <c r="I156" s="125"/>
      <c r="J156" s="125"/>
      <c r="K156" s="125"/>
      <c r="L156" s="125"/>
    </row>
    <row r="157" spans="1:12" ht="15.75" thickBot="1">
      <c r="A157" s="593" t="s">
        <v>265</v>
      </c>
      <c r="B157" s="593"/>
      <c r="C157" s="593"/>
      <c r="D157" s="593"/>
      <c r="E157" s="593"/>
      <c r="F157" s="182" t="e">
        <f>F156+(F156*1.05%)</f>
        <v>#REF!</v>
      </c>
    </row>
  </sheetData>
  <mergeCells count="38">
    <mergeCell ref="A2:G2"/>
    <mergeCell ref="A3:G3"/>
    <mergeCell ref="A4:A5"/>
    <mergeCell ref="B4:B5"/>
    <mergeCell ref="C4:C5"/>
    <mergeCell ref="D4:D5"/>
    <mergeCell ref="E4:E5"/>
    <mergeCell ref="F4:F5"/>
    <mergeCell ref="G4:G5"/>
    <mergeCell ref="A12:F12"/>
    <mergeCell ref="A13:F13"/>
    <mergeCell ref="A14:F14"/>
    <mergeCell ref="A16:H16"/>
    <mergeCell ref="A17:A18"/>
    <mergeCell ref="B17:B18"/>
    <mergeCell ref="C17:C18"/>
    <mergeCell ref="D17:D18"/>
    <mergeCell ref="E17:E18"/>
    <mergeCell ref="F17:F18"/>
    <mergeCell ref="A97:I97"/>
    <mergeCell ref="G17:G18"/>
    <mergeCell ref="H17:H18"/>
    <mergeCell ref="A28:G28"/>
    <mergeCell ref="A29:G29"/>
    <mergeCell ref="A30:G30"/>
    <mergeCell ref="A33:J33"/>
    <mergeCell ref="A41:I41"/>
    <mergeCell ref="A42:I42"/>
    <mergeCell ref="A43:I43"/>
    <mergeCell ref="A44:J44"/>
    <mergeCell ref="A47:J47"/>
    <mergeCell ref="A157:E157"/>
    <mergeCell ref="A98:I98"/>
    <mergeCell ref="A99:I99"/>
    <mergeCell ref="A100:J100"/>
    <mergeCell ref="A103:F103"/>
    <mergeCell ref="A155:E155"/>
    <mergeCell ref="A156:E156"/>
  </mergeCells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IBRAM</dc:creator>
  <cp:keywords/>
  <dc:description/>
  <cp:lastModifiedBy>Emmanuelle Salli Alves da Veiga</cp:lastModifiedBy>
  <cp:revision>5</cp:revision>
  <dcterms:created xsi:type="dcterms:W3CDTF">2018-03-28T13:53:46Z</dcterms:created>
  <dcterms:modified xsi:type="dcterms:W3CDTF">2025-04-07T14:06:55Z</dcterms:modified>
  <cp:category/>
  <cp:contentStatus/>
</cp:coreProperties>
</file>